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PA Tracker" sheetId="1" state="visible" r:id="rId1"/>
    <sheet xmlns:r="http://schemas.openxmlformats.org/officeDocument/2006/relationships" name="Verification Protocol" sheetId="2" state="visible" r:id="rId2"/>
    <sheet xmlns:r="http://schemas.openxmlformats.org/officeDocument/2006/relationships" name="References" sheetId="3" state="visible" r:id="rId3"/>
  </sheets>
  <definedNames/>
  <calcPr calcId="124519" fullCalcOnLoad="1"/>
</workbook>
</file>

<file path=xl/styles.xml><?xml version="1.0" encoding="utf-8"?>
<styleSheet xmlns="http://schemas.openxmlformats.org/spreadsheetml/2006/main">
  <numFmts count="1">
    <numFmt numFmtId="164" formatCode="yyyy-mm-dd"/>
  </numFmts>
  <fonts count="13">
    <font>
      <name val="Calibri"/>
      <family val="2"/>
      <color theme="1"/>
      <sz val="11"/>
      <scheme val="minor"/>
    </font>
    <font>
      <name val="Arial"/>
      <b val="1"/>
      <color rgb="009A7B4F"/>
      <sz val="10"/>
    </font>
    <font>
      <name val="Arial"/>
      <b val="1"/>
      <color rgb="001F2630"/>
      <sz val="16"/>
    </font>
    <font>
      <name val="Arial"/>
      <color rgb="006B7280"/>
      <sz val="10"/>
    </font>
    <font>
      <name val="Arial"/>
      <b val="1"/>
      <color rgb="009A7B4F"/>
      <sz val="9"/>
    </font>
    <font>
      <name val="Arial"/>
      <color rgb="001F2937"/>
      <sz val="9"/>
    </font>
    <font>
      <name val="Arial"/>
      <b val="1"/>
      <color rgb="001F2630"/>
      <sz val="9"/>
    </font>
    <font>
      <name val="Arial"/>
      <b val="1"/>
      <color rgb="00FFFFFF"/>
      <sz val="9"/>
    </font>
    <font>
      <name val="Arial"/>
      <b val="1"/>
      <color rgb="001F2630"/>
      <sz val="10"/>
    </font>
    <font>
      <name val="Arial"/>
      <color rgb="001F2630"/>
      <sz val="9"/>
    </font>
    <font>
      <name val="Arial"/>
      <color rgb="001F2630"/>
      <sz val="11"/>
    </font>
    <font>
      <name val="Arial"/>
      <i val="1"/>
      <color rgb="006B7280"/>
      <sz val="9"/>
    </font>
    <font>
      <name val="Arial"/>
      <color rgb="006B7280"/>
      <sz val="8"/>
    </font>
  </fonts>
  <fills count="7">
    <fill>
      <patternFill/>
    </fill>
    <fill>
      <patternFill patternType="gray125"/>
    </fill>
    <fill>
      <patternFill patternType="solid">
        <fgColor rgb="009A7B4F"/>
      </patternFill>
    </fill>
    <fill>
      <patternFill patternType="solid">
        <fgColor rgb="00FFFF00"/>
      </patternFill>
    </fill>
    <fill>
      <patternFill patternType="solid">
        <fgColor rgb="001F2630"/>
      </patternFill>
    </fill>
    <fill>
      <patternFill patternType="solid">
        <fgColor rgb="00FFFFFF"/>
      </patternFill>
    </fill>
    <fill>
      <patternFill patternType="solid">
        <fgColor rgb="00F4F2EE"/>
      </patternFill>
    </fill>
  </fills>
  <borders count="2">
    <border>
      <left/>
      <right/>
      <top/>
      <bottom/>
      <diagonal/>
    </border>
    <border>
      <left style="thin">
        <color rgb="00EAE6E0"/>
      </left>
      <right style="thin">
        <color rgb="00EAE6E0"/>
      </right>
      <top style="thin">
        <color rgb="00EAE6E0"/>
      </top>
      <bottom style="thin">
        <color rgb="00EAE6E0"/>
      </bottom>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0" fillId="2" borderId="0" pivotButton="0" quotePrefix="0" xfId="0"/>
    <xf numFmtId="0" fontId="4" fillId="0" borderId="0" pivotButton="0" quotePrefix="0" xfId="0"/>
    <xf numFmtId="0" fontId="5" fillId="0" borderId="0" applyAlignment="1" pivotButton="0" quotePrefix="0" xfId="0">
      <alignment vertical="center"/>
    </xf>
    <xf numFmtId="0" fontId="6" fillId="0" borderId="0" applyAlignment="1" pivotButton="0" quotePrefix="0" xfId="0">
      <alignment vertical="center"/>
    </xf>
    <xf numFmtId="0" fontId="5" fillId="3" borderId="1" pivotButton="0" quotePrefix="0" xfId="0"/>
    <xf numFmtId="0" fontId="7" fillId="4" borderId="1" applyAlignment="1" pivotButton="0" quotePrefix="0" xfId="0">
      <alignment horizontal="center" vertical="center" wrapText="1"/>
    </xf>
    <xf numFmtId="0" fontId="5" fillId="3" borderId="1" applyAlignment="1" pivotButton="0" quotePrefix="0" xfId="0">
      <alignment vertical="top" wrapText="1"/>
    </xf>
    <xf numFmtId="0" fontId="5" fillId="5" borderId="1" applyAlignment="1" pivotButton="0" quotePrefix="0" xfId="0">
      <alignment vertical="top" wrapText="1"/>
    </xf>
    <xf numFmtId="164" fontId="5" fillId="5" borderId="1" applyAlignment="1" pivotButton="0" quotePrefix="0" xfId="0">
      <alignment vertical="top" wrapText="1"/>
    </xf>
    <xf numFmtId="0" fontId="8" fillId="0" borderId="0" pivotButton="0" quotePrefix="0" xfId="0"/>
    <xf numFmtId="0" fontId="10" fillId="6" borderId="1" applyAlignment="1" pivotButton="0" quotePrefix="0" xfId="0">
      <alignment horizontal="center"/>
    </xf>
    <xf numFmtId="9" fontId="10" fillId="6" borderId="1" applyAlignment="1" pivotButton="0" quotePrefix="0" xfId="0">
      <alignment horizontal="center"/>
    </xf>
    <xf numFmtId="0" fontId="11" fillId="0" borderId="0" applyAlignment="1" pivotButton="0" quotePrefix="0" xfId="0">
      <alignment vertical="center"/>
    </xf>
    <xf numFmtId="0" fontId="12" fillId="0" borderId="0" pivotButton="0" quotePrefix="0" xfId="0"/>
    <xf numFmtId="0" fontId="6" fillId="5" borderId="1" applyAlignment="1" pivotButton="0" quotePrefix="0" xfId="0">
      <alignment vertical="top" wrapText="1"/>
    </xf>
    <xf numFmtId="0" fontId="5" fillId="5" borderId="1" applyAlignment="1" pivotButton="0" quotePrefix="0" xfId="0">
      <alignment horizontal="center" vertical="center"/>
    </xf>
    <xf numFmtId="0" fontId="6" fillId="6" borderId="1" applyAlignment="1" pivotButton="0" quotePrefix="0" xfId="0">
      <alignment vertical="top" wrapText="1"/>
    </xf>
    <xf numFmtId="0" fontId="5" fillId="6" borderId="1" applyAlignment="1" pivotButton="0" quotePrefix="0" xfId="0">
      <alignment vertical="top" wrapText="1"/>
    </xf>
    <xf numFmtId="0" fontId="5" fillId="6" borderId="1" applyAlignment="1" pivotButton="0" quotePrefix="0" xfId="0">
      <alignment horizontal="center" vertical="center"/>
    </xf>
    <xf numFmtId="0" fontId="5" fillId="0" borderId="1" applyAlignment="1" pivotButton="0" quotePrefix="0" xfId="0">
      <alignment vertical="top" wrapText="1"/>
    </xf>
  </cellXfs>
  <cellStyles count="1">
    <cellStyle name="Normal" xfId="0" builtinId="0" hidden="0"/>
  </cellStyles>
  <dxfs count="4">
    <dxf>
      <fill>
        <patternFill patternType="solid">
          <fgColor rgb="00F7DDD9"/>
        </patternFill>
      </fill>
    </dxf>
    <dxf>
      <fill>
        <patternFill patternType="solid">
          <fgColor rgb="00E6F2EA"/>
        </patternFill>
      </fill>
    </dxf>
    <dxf>
      <font>
        <name val="Arial"/>
        <b val="1"/>
        <color rgb="00B23B2E"/>
        <sz val="9"/>
      </font>
      <fill>
        <patternFill patternType="solid">
          <fgColor rgb="00F7DDD9"/>
        </patternFill>
      </fill>
    </dxf>
    <dxf>
      <fill>
        <patternFill patternType="solid">
          <fgColor rgb="00FBEFD9"/>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T92"/>
  <sheetViews>
    <sheetView showGridLines="0" workbookViewId="0">
      <pane xSplit="2" ySplit="22" topLeftCell="C23" activePane="bottomRight" state="frozen"/>
      <selection pane="topRight"/>
      <selection pane="bottomLeft"/>
      <selection pane="bottomRight" activeCell="A1" sqref="A1"/>
    </sheetView>
  </sheetViews>
  <sheetFormatPr baseColWidth="8" defaultRowHeight="15"/>
  <cols>
    <col width="12" customWidth="1" min="1" max="1"/>
    <col width="15" customWidth="1" min="2" max="2"/>
    <col width="12" customWidth="1" min="3" max="3"/>
    <col width="26" customWidth="1" min="4" max="4"/>
    <col width="40" customWidth="1" min="5" max="5"/>
    <col width="22" customWidth="1" min="6" max="6"/>
    <col width="14" customWidth="1" min="7" max="7"/>
    <col width="44" customWidth="1" min="8" max="8"/>
    <col width="20" customWidth="1" min="9" max="9"/>
    <col width="12" customWidth="1" min="10" max="10"/>
    <col width="44" customWidth="1" min="11" max="11"/>
    <col width="13" customWidth="1" min="12" max="12"/>
    <col width="12" customWidth="1" min="13" max="13"/>
    <col width="14" customWidth="1" min="14" max="14"/>
    <col width="14" customWidth="1" min="15" max="15"/>
    <col width="15" customWidth="1" min="16" max="16"/>
    <col width="16" customWidth="1" min="17" max="17"/>
    <col width="24" customWidth="1" min="18" max="18"/>
    <col width="12" customWidth="1" min="19" max="19"/>
    <col width="24" customWidth="1" min="20" max="20"/>
  </cols>
  <sheetData>
    <row r="1">
      <c r="A1" s="1" t="inlineStr">
        <is>
          <t>TRUEX CONSULTANCY</t>
        </is>
      </c>
    </row>
    <row r="2">
      <c r="A2" s="2" t="inlineStr">
        <is>
          <t>CAPA and Effectiveness Verification Tracker</t>
        </is>
      </c>
    </row>
    <row r="3">
      <c r="A3" s="3" t="inlineStr">
        <is>
          <t>Corrective and preventive actions arising from self-inspection, per EU GMP Part I Chapter 9 clause 9.4 and Chapter 1 clause 1.11</t>
        </is>
      </c>
    </row>
    <row r="4" ht="3" customHeight="1">
      <c r="A4" s="4" t="n"/>
      <c r="B4" s="4" t="n"/>
      <c r="C4" s="4" t="n"/>
      <c r="D4" s="4" t="n"/>
      <c r="E4" s="4" t="n"/>
      <c r="F4" s="4" t="n"/>
      <c r="G4" s="4" t="n"/>
      <c r="H4" s="4" t="n"/>
      <c r="I4" s="4" t="n"/>
      <c r="J4" s="4" t="n"/>
      <c r="K4" s="4" t="n"/>
      <c r="L4" s="4" t="n"/>
      <c r="M4" s="4" t="n"/>
      <c r="N4" s="4" t="n"/>
      <c r="O4" s="4" t="n"/>
      <c r="P4" s="4" t="n"/>
      <c r="Q4" s="4" t="n"/>
      <c r="R4" s="4" t="n"/>
      <c r="S4" s="4" t="n"/>
      <c r="T4" s="4" t="n"/>
    </row>
    <row r="6">
      <c r="A6" s="5" t="inlineStr">
        <is>
          <t>HOW TO USE</t>
        </is>
      </c>
    </row>
    <row r="7">
      <c r="A7" s="6" t="inlineStr">
        <is>
          <t>• Clause 1.11 requires the effectiveness of the CAPA process itself to be verified. This tracker holds the evidence that it was.</t>
        </is>
      </c>
    </row>
    <row r="8">
      <c r="A8" s="6" t="inlineStr">
        <is>
          <t>• The effectiveness criterion goes in column K when the action is raised, never when it is closed. A criterion written at closure describes what happened, not what was intended.</t>
        </is>
      </c>
    </row>
    <row r="9">
      <c r="A9" s="6" t="inlineStr">
        <is>
          <t>• Fill the yellow columns. Due dates, days overdue, ageing, verification due dates and status all calculate.</t>
        </is>
      </c>
    </row>
    <row r="10">
      <c r="A10" s="6" t="inlineStr">
        <is>
          <t>• An action cannot reach Closed until the verification result in column P is Effective. The status column enforces this.</t>
        </is>
      </c>
    </row>
    <row r="11">
      <c r="A11" s="6" t="inlineStr">
        <is>
          <t>• Row 17 is a worked example. Overwrite or delete it.</t>
        </is>
      </c>
    </row>
    <row r="12">
      <c r="A12" s="6" t="inlineStr">
        <is>
          <t>• Report the overdue count and the effectiveness pass rate to the management review every quarter.</t>
        </is>
      </c>
    </row>
    <row r="15">
      <c r="A15" s="5" t="inlineStr">
        <is>
          <t>DOCUMENT CONTROL</t>
        </is>
      </c>
    </row>
    <row r="16" ht="16" customHeight="1">
      <c r="A16" s="7" t="inlineStr">
        <is>
          <t>Document number</t>
        </is>
      </c>
      <c r="B16" s="8" t="n"/>
      <c r="C16" s="7" t="inlineStr">
        <is>
          <t>Version</t>
        </is>
      </c>
      <c r="D16" s="8" t="n"/>
    </row>
    <row r="17" ht="16" customHeight="1">
      <c r="A17" s="7" t="inlineStr">
        <is>
          <t>Effective date</t>
        </is>
      </c>
      <c r="B17" s="8" t="n"/>
      <c r="C17" s="7" t="inlineStr">
        <is>
          <t>Owner</t>
        </is>
      </c>
      <c r="D17" s="8" t="n"/>
    </row>
    <row r="18" ht="16" customHeight="1">
      <c r="A18" s="7" t="inlineStr">
        <is>
          <t>Approver</t>
        </is>
      </c>
      <c r="B18" s="8" t="n"/>
      <c r="C18" s="7" t="inlineStr">
        <is>
          <t>Next review due</t>
        </is>
      </c>
      <c r="D18" s="8" t="n"/>
    </row>
    <row r="19" ht="16" customHeight="1">
      <c r="A19" s="7" t="inlineStr">
        <is>
          <t>Programme year</t>
        </is>
      </c>
      <c r="B19" s="8" t="n"/>
      <c r="C19" s="7" t="inlineStr">
        <is>
          <t>Register owner</t>
        </is>
      </c>
      <c r="D19" s="8" t="n"/>
    </row>
    <row r="22" ht="52" customHeight="1">
      <c r="A22" s="9" t="inlineStr">
        <is>
          <t>CAPA ref</t>
        </is>
      </c>
      <c r="B22" s="9" t="inlineStr">
        <is>
          <t>Source observation ref</t>
        </is>
      </c>
      <c r="C22" s="9" t="inlineStr">
        <is>
          <t>Finding class</t>
        </is>
      </c>
      <c r="D22" s="9" t="inlineStr">
        <is>
          <t>Subject area</t>
        </is>
      </c>
      <c r="E22" s="9" t="inlineStr">
        <is>
          <t>Root cause identified</t>
        </is>
      </c>
      <c r="F22" s="9" t="inlineStr">
        <is>
          <t>Root cause category</t>
        </is>
      </c>
      <c r="G22" s="9" t="inlineStr">
        <is>
          <t>Action type</t>
        </is>
      </c>
      <c r="H22" s="9" t="inlineStr">
        <is>
          <t>Action (what will actually be done)</t>
        </is>
      </c>
      <c r="I22" s="9" t="inlineStr">
        <is>
          <t>Owner (named person)</t>
        </is>
      </c>
      <c r="J22" s="9" t="inlineStr">
        <is>
          <t>Raised</t>
        </is>
      </c>
      <c r="K22" s="9" t="inlineStr">
        <is>
          <t>Effectiveness criterion, set when raised</t>
        </is>
      </c>
      <c r="L22" s="9" t="inlineStr">
        <is>
          <t>Target completion</t>
        </is>
      </c>
      <c r="M22" s="9" t="inlineStr">
        <is>
          <t>Days to target</t>
        </is>
      </c>
      <c r="N22" s="9" t="inlineStr">
        <is>
          <t>Action completed on</t>
        </is>
      </c>
      <c r="O22" s="9" t="inlineStr">
        <is>
          <t>Verification due</t>
        </is>
      </c>
      <c r="P22" s="9" t="inlineStr">
        <is>
          <t>Verification result</t>
        </is>
      </c>
      <c r="Q22" s="9" t="inlineStr">
        <is>
          <t>Verified by</t>
        </is>
      </c>
      <c r="R22" s="9" t="inlineStr">
        <is>
          <t>Status</t>
        </is>
      </c>
      <c r="S22" s="9" t="inlineStr">
        <is>
          <t>Days overdue</t>
        </is>
      </c>
      <c r="T22" s="9" t="inlineStr">
        <is>
          <t>Evidence reference</t>
        </is>
      </c>
    </row>
    <row r="23" ht="42" customHeight="1">
      <c r="A23" s="10" t="inlineStr">
        <is>
          <t>CAPA-2026-0207</t>
        </is>
      </c>
      <c r="B23" s="10" t="inlineStr">
        <is>
          <t>OBS-001</t>
        </is>
      </c>
      <c r="C23" s="10" t="inlineStr">
        <is>
          <t>MAJOR</t>
        </is>
      </c>
      <c r="D23" s="10" t="inlineStr">
        <is>
          <t>1. Personnel</t>
        </is>
      </c>
      <c r="E23" s="10" t="inlineStr">
        <is>
          <t>Training assignment matrix was not updated when SOP-114 was revised to rev 4, so the revision did not generate a training task for the line 2 operators</t>
        </is>
      </c>
      <c r="F23" s="10" t="inlineStr">
        <is>
          <t>Procedure or system design</t>
        </is>
      </c>
      <c r="G23" s="10" t="inlineStr">
        <is>
          <t>Corrective and preventive</t>
        </is>
      </c>
      <c r="H23" s="10" t="inlineStr">
        <is>
          <t>Rebuild the training matrix so that a SOP revision automatically generates a retraining task for every role assigned to it, and reconcile all current assignments</t>
        </is>
      </c>
      <c r="I23" s="10" t="inlineStr">
        <is>
          <t>H. Lindqvist</t>
        </is>
      </c>
      <c r="J23" s="10" t="inlineStr">
        <is>
          <t>2026-03-18</t>
        </is>
      </c>
      <c r="K23" s="10" t="inlineStr">
        <is>
          <t>Six months after implementation, a sample of 20 SOP revisions shows a training task raised for every assigned role within 5 working days, with no gaps</t>
        </is>
      </c>
      <c r="L23" s="10" t="inlineStr">
        <is>
          <t>2026-06-30</t>
        </is>
      </c>
      <c r="M23" s="11">
        <f>IF(OR(L23="",N23&lt;&gt;""),"",L23-TODAY())</f>
        <v/>
      </c>
      <c r="N23" s="10" t="inlineStr">
        <is>
          <t>2026-06-24</t>
        </is>
      </c>
      <c r="O23" s="12">
        <f>IF(OR(N23="",C23=""),"",EDATE(N23,IF(C23="CRITICAL",3,IF(C23="MAJOR",6,3))))</f>
        <v/>
      </c>
      <c r="P23" s="10" t="n"/>
      <c r="Q23" s="10" t="n"/>
      <c r="R23" s="11">
        <f>IF(A23="","",IF(P23="Effective","Closed",IF(P23="Not effective","REOPENED, action failed",IF(P23="Partially effective","Further action required",IF(N23&lt;&gt;"",IF(O23&lt;TODAY(),"VERIFICATION OVERDUE","Complete pending effectiveness"),IF(L23="","Set target date",IF(M23&lt;0,"OVERDUE","In progress")))))))</f>
        <v/>
      </c>
      <c r="S23" s="11">
        <f>IF(OR(L23="",N23&lt;&gt;""),"",IF(TODAY()&gt;L23,TODAY()-L23,0))</f>
        <v/>
      </c>
      <c r="T23" s="10" t="n"/>
    </row>
    <row r="24" ht="42" customHeight="1">
      <c r="A24" s="10" t="n"/>
      <c r="B24" s="10" t="n"/>
      <c r="C24" s="10" t="n"/>
      <c r="D24" s="10" t="n"/>
      <c r="E24" s="10" t="n"/>
      <c r="F24" s="10" t="n"/>
      <c r="G24" s="10" t="n"/>
      <c r="H24" s="10" t="n"/>
      <c r="I24" s="10" t="n"/>
      <c r="J24" s="10" t="n"/>
      <c r="K24" s="10" t="n"/>
      <c r="L24" s="10" t="n"/>
      <c r="M24" s="11">
        <f>IF(OR(L24="",N24&lt;&gt;""),"",L24-TODAY())</f>
        <v/>
      </c>
      <c r="N24" s="10" t="n"/>
      <c r="O24" s="12">
        <f>IF(OR(N24="",C24=""),"",EDATE(N24,IF(C24="CRITICAL",3,IF(C24="MAJOR",6,3))))</f>
        <v/>
      </c>
      <c r="P24" s="10" t="n"/>
      <c r="Q24" s="10" t="n"/>
      <c r="R24" s="11">
        <f>IF(A24="","",IF(P24="Effective","Closed",IF(P24="Not effective","REOPENED, action failed",IF(P24="Partially effective","Further action required",IF(N24&lt;&gt;"",IF(O24&lt;TODAY(),"VERIFICATION OVERDUE","Complete pending effectiveness"),IF(L24="","Set target date",IF(M24&lt;0,"OVERDUE","In progress")))))))</f>
        <v/>
      </c>
      <c r="S24" s="11">
        <f>IF(OR(L24="",N24&lt;&gt;""),"",IF(TODAY()&gt;L24,TODAY()-L24,0))</f>
        <v/>
      </c>
      <c r="T24" s="10" t="n"/>
    </row>
    <row r="25" ht="42" customHeight="1">
      <c r="A25" s="10" t="n"/>
      <c r="B25" s="10" t="n"/>
      <c r="C25" s="10" t="n"/>
      <c r="D25" s="10" t="n"/>
      <c r="E25" s="10" t="n"/>
      <c r="F25" s="10" t="n"/>
      <c r="G25" s="10" t="n"/>
      <c r="H25" s="10" t="n"/>
      <c r="I25" s="10" t="n"/>
      <c r="J25" s="10" t="n"/>
      <c r="K25" s="10" t="n"/>
      <c r="L25" s="10" t="n"/>
      <c r="M25" s="11">
        <f>IF(OR(L25="",N25&lt;&gt;""),"",L25-TODAY())</f>
        <v/>
      </c>
      <c r="N25" s="10" t="n"/>
      <c r="O25" s="12">
        <f>IF(OR(N25="",C25=""),"",EDATE(N25,IF(C25="CRITICAL",3,IF(C25="MAJOR",6,3))))</f>
        <v/>
      </c>
      <c r="P25" s="10" t="n"/>
      <c r="Q25" s="10" t="n"/>
      <c r="R25" s="11">
        <f>IF(A25="","",IF(P25="Effective","Closed",IF(P25="Not effective","REOPENED, action failed",IF(P25="Partially effective","Further action required",IF(N25&lt;&gt;"",IF(O25&lt;TODAY(),"VERIFICATION OVERDUE","Complete pending effectiveness"),IF(L25="","Set target date",IF(M25&lt;0,"OVERDUE","In progress")))))))</f>
        <v/>
      </c>
      <c r="S25" s="11">
        <f>IF(OR(L25="",N25&lt;&gt;""),"",IF(TODAY()&gt;L25,TODAY()-L25,0))</f>
        <v/>
      </c>
      <c r="T25" s="10" t="n"/>
    </row>
    <row r="26" ht="42" customHeight="1">
      <c r="A26" s="10" t="n"/>
      <c r="B26" s="10" t="n"/>
      <c r="C26" s="10" t="n"/>
      <c r="D26" s="10" t="n"/>
      <c r="E26" s="10" t="n"/>
      <c r="F26" s="10" t="n"/>
      <c r="G26" s="10" t="n"/>
      <c r="H26" s="10" t="n"/>
      <c r="I26" s="10" t="n"/>
      <c r="J26" s="10" t="n"/>
      <c r="K26" s="10" t="n"/>
      <c r="L26" s="10" t="n"/>
      <c r="M26" s="11">
        <f>IF(OR(L26="",N26&lt;&gt;""),"",L26-TODAY())</f>
        <v/>
      </c>
      <c r="N26" s="10" t="n"/>
      <c r="O26" s="12">
        <f>IF(OR(N26="",C26=""),"",EDATE(N26,IF(C26="CRITICAL",3,IF(C26="MAJOR",6,3))))</f>
        <v/>
      </c>
      <c r="P26" s="10" t="n"/>
      <c r="Q26" s="10" t="n"/>
      <c r="R26" s="11">
        <f>IF(A26="","",IF(P26="Effective","Closed",IF(P26="Not effective","REOPENED, action failed",IF(P26="Partially effective","Further action required",IF(N26&lt;&gt;"",IF(O26&lt;TODAY(),"VERIFICATION OVERDUE","Complete pending effectiveness"),IF(L26="","Set target date",IF(M26&lt;0,"OVERDUE","In progress")))))))</f>
        <v/>
      </c>
      <c r="S26" s="11">
        <f>IF(OR(L26="",N26&lt;&gt;""),"",IF(TODAY()&gt;L26,TODAY()-L26,0))</f>
        <v/>
      </c>
      <c r="T26" s="10" t="n"/>
    </row>
    <row r="27" ht="42" customHeight="1">
      <c r="A27" s="10" t="n"/>
      <c r="B27" s="10" t="n"/>
      <c r="C27" s="10" t="n"/>
      <c r="D27" s="10" t="n"/>
      <c r="E27" s="10" t="n"/>
      <c r="F27" s="10" t="n"/>
      <c r="G27" s="10" t="n"/>
      <c r="H27" s="10" t="n"/>
      <c r="I27" s="10" t="n"/>
      <c r="J27" s="10" t="n"/>
      <c r="K27" s="10" t="n"/>
      <c r="L27" s="10" t="n"/>
      <c r="M27" s="11">
        <f>IF(OR(L27="",N27&lt;&gt;""),"",L27-TODAY())</f>
        <v/>
      </c>
      <c r="N27" s="10" t="n"/>
      <c r="O27" s="12">
        <f>IF(OR(N27="",C27=""),"",EDATE(N27,IF(C27="CRITICAL",3,IF(C27="MAJOR",6,3))))</f>
        <v/>
      </c>
      <c r="P27" s="10" t="n"/>
      <c r="Q27" s="10" t="n"/>
      <c r="R27" s="11">
        <f>IF(A27="","",IF(P27="Effective","Closed",IF(P27="Not effective","REOPENED, action failed",IF(P27="Partially effective","Further action required",IF(N27&lt;&gt;"",IF(O27&lt;TODAY(),"VERIFICATION OVERDUE","Complete pending effectiveness"),IF(L27="","Set target date",IF(M27&lt;0,"OVERDUE","In progress")))))))</f>
        <v/>
      </c>
      <c r="S27" s="11">
        <f>IF(OR(L27="",N27&lt;&gt;""),"",IF(TODAY()&gt;L27,TODAY()-L27,0))</f>
        <v/>
      </c>
      <c r="T27" s="10" t="n"/>
    </row>
    <row r="28" ht="42" customHeight="1">
      <c r="A28" s="10" t="n"/>
      <c r="B28" s="10" t="n"/>
      <c r="C28" s="10" t="n"/>
      <c r="D28" s="10" t="n"/>
      <c r="E28" s="10" t="n"/>
      <c r="F28" s="10" t="n"/>
      <c r="G28" s="10" t="n"/>
      <c r="H28" s="10" t="n"/>
      <c r="I28" s="10" t="n"/>
      <c r="J28" s="10" t="n"/>
      <c r="K28" s="10" t="n"/>
      <c r="L28" s="10" t="n"/>
      <c r="M28" s="11">
        <f>IF(OR(L28="",N28&lt;&gt;""),"",L28-TODAY())</f>
        <v/>
      </c>
      <c r="N28" s="10" t="n"/>
      <c r="O28" s="12">
        <f>IF(OR(N28="",C28=""),"",EDATE(N28,IF(C28="CRITICAL",3,IF(C28="MAJOR",6,3))))</f>
        <v/>
      </c>
      <c r="P28" s="10" t="n"/>
      <c r="Q28" s="10" t="n"/>
      <c r="R28" s="11">
        <f>IF(A28="","",IF(P28="Effective","Closed",IF(P28="Not effective","REOPENED, action failed",IF(P28="Partially effective","Further action required",IF(N28&lt;&gt;"",IF(O28&lt;TODAY(),"VERIFICATION OVERDUE","Complete pending effectiveness"),IF(L28="","Set target date",IF(M28&lt;0,"OVERDUE","In progress")))))))</f>
        <v/>
      </c>
      <c r="S28" s="11">
        <f>IF(OR(L28="",N28&lt;&gt;""),"",IF(TODAY()&gt;L28,TODAY()-L28,0))</f>
        <v/>
      </c>
      <c r="T28" s="10" t="n"/>
    </row>
    <row r="29" ht="42" customHeight="1">
      <c r="A29" s="10" t="n"/>
      <c r="B29" s="10" t="n"/>
      <c r="C29" s="10" t="n"/>
      <c r="D29" s="10" t="n"/>
      <c r="E29" s="10" t="n"/>
      <c r="F29" s="10" t="n"/>
      <c r="G29" s="10" t="n"/>
      <c r="H29" s="10" t="n"/>
      <c r="I29" s="10" t="n"/>
      <c r="J29" s="10" t="n"/>
      <c r="K29" s="10" t="n"/>
      <c r="L29" s="10" t="n"/>
      <c r="M29" s="11">
        <f>IF(OR(L29="",N29&lt;&gt;""),"",L29-TODAY())</f>
        <v/>
      </c>
      <c r="N29" s="10" t="n"/>
      <c r="O29" s="12">
        <f>IF(OR(N29="",C29=""),"",EDATE(N29,IF(C29="CRITICAL",3,IF(C29="MAJOR",6,3))))</f>
        <v/>
      </c>
      <c r="P29" s="10" t="n"/>
      <c r="Q29" s="10" t="n"/>
      <c r="R29" s="11">
        <f>IF(A29="","",IF(P29="Effective","Closed",IF(P29="Not effective","REOPENED, action failed",IF(P29="Partially effective","Further action required",IF(N29&lt;&gt;"",IF(O29&lt;TODAY(),"VERIFICATION OVERDUE","Complete pending effectiveness"),IF(L29="","Set target date",IF(M29&lt;0,"OVERDUE","In progress")))))))</f>
        <v/>
      </c>
      <c r="S29" s="11">
        <f>IF(OR(L29="",N29&lt;&gt;""),"",IF(TODAY()&gt;L29,TODAY()-L29,0))</f>
        <v/>
      </c>
      <c r="T29" s="10" t="n"/>
    </row>
    <row r="30" ht="42" customHeight="1">
      <c r="A30" s="10" t="n"/>
      <c r="B30" s="10" t="n"/>
      <c r="C30" s="10" t="n"/>
      <c r="D30" s="10" t="n"/>
      <c r="E30" s="10" t="n"/>
      <c r="F30" s="10" t="n"/>
      <c r="G30" s="10" t="n"/>
      <c r="H30" s="10" t="n"/>
      <c r="I30" s="10" t="n"/>
      <c r="J30" s="10" t="n"/>
      <c r="K30" s="10" t="n"/>
      <c r="L30" s="10" t="n"/>
      <c r="M30" s="11">
        <f>IF(OR(L30="",N30&lt;&gt;""),"",L30-TODAY())</f>
        <v/>
      </c>
      <c r="N30" s="10" t="n"/>
      <c r="O30" s="12">
        <f>IF(OR(N30="",C30=""),"",EDATE(N30,IF(C30="CRITICAL",3,IF(C30="MAJOR",6,3))))</f>
        <v/>
      </c>
      <c r="P30" s="10" t="n"/>
      <c r="Q30" s="10" t="n"/>
      <c r="R30" s="11">
        <f>IF(A30="","",IF(P30="Effective","Closed",IF(P30="Not effective","REOPENED, action failed",IF(P30="Partially effective","Further action required",IF(N30&lt;&gt;"",IF(O30&lt;TODAY(),"VERIFICATION OVERDUE","Complete pending effectiveness"),IF(L30="","Set target date",IF(M30&lt;0,"OVERDUE","In progress")))))))</f>
        <v/>
      </c>
      <c r="S30" s="11">
        <f>IF(OR(L30="",N30&lt;&gt;""),"",IF(TODAY()&gt;L30,TODAY()-L30,0))</f>
        <v/>
      </c>
      <c r="T30" s="10" t="n"/>
    </row>
    <row r="31" ht="42" customHeight="1">
      <c r="A31" s="10" t="n"/>
      <c r="B31" s="10" t="n"/>
      <c r="C31" s="10" t="n"/>
      <c r="D31" s="10" t="n"/>
      <c r="E31" s="10" t="n"/>
      <c r="F31" s="10" t="n"/>
      <c r="G31" s="10" t="n"/>
      <c r="H31" s="10" t="n"/>
      <c r="I31" s="10" t="n"/>
      <c r="J31" s="10" t="n"/>
      <c r="K31" s="10" t="n"/>
      <c r="L31" s="10" t="n"/>
      <c r="M31" s="11">
        <f>IF(OR(L31="",N31&lt;&gt;""),"",L31-TODAY())</f>
        <v/>
      </c>
      <c r="N31" s="10" t="n"/>
      <c r="O31" s="12">
        <f>IF(OR(N31="",C31=""),"",EDATE(N31,IF(C31="CRITICAL",3,IF(C31="MAJOR",6,3))))</f>
        <v/>
      </c>
      <c r="P31" s="10" t="n"/>
      <c r="Q31" s="10" t="n"/>
      <c r="R31" s="11">
        <f>IF(A31="","",IF(P31="Effective","Closed",IF(P31="Not effective","REOPENED, action failed",IF(P31="Partially effective","Further action required",IF(N31&lt;&gt;"",IF(O31&lt;TODAY(),"VERIFICATION OVERDUE","Complete pending effectiveness"),IF(L31="","Set target date",IF(M31&lt;0,"OVERDUE","In progress")))))))</f>
        <v/>
      </c>
      <c r="S31" s="11">
        <f>IF(OR(L31="",N31&lt;&gt;""),"",IF(TODAY()&gt;L31,TODAY()-L31,0))</f>
        <v/>
      </c>
      <c r="T31" s="10" t="n"/>
    </row>
    <row r="32" ht="42" customHeight="1">
      <c r="A32" s="10" t="n"/>
      <c r="B32" s="10" t="n"/>
      <c r="C32" s="10" t="n"/>
      <c r="D32" s="10" t="n"/>
      <c r="E32" s="10" t="n"/>
      <c r="F32" s="10" t="n"/>
      <c r="G32" s="10" t="n"/>
      <c r="H32" s="10" t="n"/>
      <c r="I32" s="10" t="n"/>
      <c r="J32" s="10" t="n"/>
      <c r="K32" s="10" t="n"/>
      <c r="L32" s="10" t="n"/>
      <c r="M32" s="11">
        <f>IF(OR(L32="",N32&lt;&gt;""),"",L32-TODAY())</f>
        <v/>
      </c>
      <c r="N32" s="10" t="n"/>
      <c r="O32" s="12">
        <f>IF(OR(N32="",C32=""),"",EDATE(N32,IF(C32="CRITICAL",3,IF(C32="MAJOR",6,3))))</f>
        <v/>
      </c>
      <c r="P32" s="10" t="n"/>
      <c r="Q32" s="10" t="n"/>
      <c r="R32" s="11">
        <f>IF(A32="","",IF(P32="Effective","Closed",IF(P32="Not effective","REOPENED, action failed",IF(P32="Partially effective","Further action required",IF(N32&lt;&gt;"",IF(O32&lt;TODAY(),"VERIFICATION OVERDUE","Complete pending effectiveness"),IF(L32="","Set target date",IF(M32&lt;0,"OVERDUE","In progress")))))))</f>
        <v/>
      </c>
      <c r="S32" s="11">
        <f>IF(OR(L32="",N32&lt;&gt;""),"",IF(TODAY()&gt;L32,TODAY()-L32,0))</f>
        <v/>
      </c>
      <c r="T32" s="10" t="n"/>
    </row>
    <row r="33" ht="42" customHeight="1">
      <c r="A33" s="10" t="n"/>
      <c r="B33" s="10" t="n"/>
      <c r="C33" s="10" t="n"/>
      <c r="D33" s="10" t="n"/>
      <c r="E33" s="10" t="n"/>
      <c r="F33" s="10" t="n"/>
      <c r="G33" s="10" t="n"/>
      <c r="H33" s="10" t="n"/>
      <c r="I33" s="10" t="n"/>
      <c r="J33" s="10" t="n"/>
      <c r="K33" s="10" t="n"/>
      <c r="L33" s="10" t="n"/>
      <c r="M33" s="11">
        <f>IF(OR(L33="",N33&lt;&gt;""),"",L33-TODAY())</f>
        <v/>
      </c>
      <c r="N33" s="10" t="n"/>
      <c r="O33" s="12">
        <f>IF(OR(N33="",C33=""),"",EDATE(N33,IF(C33="CRITICAL",3,IF(C33="MAJOR",6,3))))</f>
        <v/>
      </c>
      <c r="P33" s="10" t="n"/>
      <c r="Q33" s="10" t="n"/>
      <c r="R33" s="11">
        <f>IF(A33="","",IF(P33="Effective","Closed",IF(P33="Not effective","REOPENED, action failed",IF(P33="Partially effective","Further action required",IF(N33&lt;&gt;"",IF(O33&lt;TODAY(),"VERIFICATION OVERDUE","Complete pending effectiveness"),IF(L33="","Set target date",IF(M33&lt;0,"OVERDUE","In progress")))))))</f>
        <v/>
      </c>
      <c r="S33" s="11">
        <f>IF(OR(L33="",N33&lt;&gt;""),"",IF(TODAY()&gt;L33,TODAY()-L33,0))</f>
        <v/>
      </c>
      <c r="T33" s="10" t="n"/>
    </row>
    <row r="34" ht="42" customHeight="1">
      <c r="A34" s="10" t="n"/>
      <c r="B34" s="10" t="n"/>
      <c r="C34" s="10" t="n"/>
      <c r="D34" s="10" t="n"/>
      <c r="E34" s="10" t="n"/>
      <c r="F34" s="10" t="n"/>
      <c r="G34" s="10" t="n"/>
      <c r="H34" s="10" t="n"/>
      <c r="I34" s="10" t="n"/>
      <c r="J34" s="10" t="n"/>
      <c r="K34" s="10" t="n"/>
      <c r="L34" s="10" t="n"/>
      <c r="M34" s="11">
        <f>IF(OR(L34="",N34&lt;&gt;""),"",L34-TODAY())</f>
        <v/>
      </c>
      <c r="N34" s="10" t="n"/>
      <c r="O34" s="12">
        <f>IF(OR(N34="",C34=""),"",EDATE(N34,IF(C34="CRITICAL",3,IF(C34="MAJOR",6,3))))</f>
        <v/>
      </c>
      <c r="P34" s="10" t="n"/>
      <c r="Q34" s="10" t="n"/>
      <c r="R34" s="11">
        <f>IF(A34="","",IF(P34="Effective","Closed",IF(P34="Not effective","REOPENED, action failed",IF(P34="Partially effective","Further action required",IF(N34&lt;&gt;"",IF(O34&lt;TODAY(),"VERIFICATION OVERDUE","Complete pending effectiveness"),IF(L34="","Set target date",IF(M34&lt;0,"OVERDUE","In progress")))))))</f>
        <v/>
      </c>
      <c r="S34" s="11">
        <f>IF(OR(L34="",N34&lt;&gt;""),"",IF(TODAY()&gt;L34,TODAY()-L34,0))</f>
        <v/>
      </c>
      <c r="T34" s="10" t="n"/>
    </row>
    <row r="35" ht="42" customHeight="1">
      <c r="A35" s="10" t="n"/>
      <c r="B35" s="10" t="n"/>
      <c r="C35" s="10" t="n"/>
      <c r="D35" s="10" t="n"/>
      <c r="E35" s="10" t="n"/>
      <c r="F35" s="10" t="n"/>
      <c r="G35" s="10" t="n"/>
      <c r="H35" s="10" t="n"/>
      <c r="I35" s="10" t="n"/>
      <c r="J35" s="10" t="n"/>
      <c r="K35" s="10" t="n"/>
      <c r="L35" s="10" t="n"/>
      <c r="M35" s="11">
        <f>IF(OR(L35="",N35&lt;&gt;""),"",L35-TODAY())</f>
        <v/>
      </c>
      <c r="N35" s="10" t="n"/>
      <c r="O35" s="12">
        <f>IF(OR(N35="",C35=""),"",EDATE(N35,IF(C35="CRITICAL",3,IF(C35="MAJOR",6,3))))</f>
        <v/>
      </c>
      <c r="P35" s="10" t="n"/>
      <c r="Q35" s="10" t="n"/>
      <c r="R35" s="11">
        <f>IF(A35="","",IF(P35="Effective","Closed",IF(P35="Not effective","REOPENED, action failed",IF(P35="Partially effective","Further action required",IF(N35&lt;&gt;"",IF(O35&lt;TODAY(),"VERIFICATION OVERDUE","Complete pending effectiveness"),IF(L35="","Set target date",IF(M35&lt;0,"OVERDUE","In progress")))))))</f>
        <v/>
      </c>
      <c r="S35" s="11">
        <f>IF(OR(L35="",N35&lt;&gt;""),"",IF(TODAY()&gt;L35,TODAY()-L35,0))</f>
        <v/>
      </c>
      <c r="T35" s="10" t="n"/>
    </row>
    <row r="36" ht="42" customHeight="1">
      <c r="A36" s="10" t="n"/>
      <c r="B36" s="10" t="n"/>
      <c r="C36" s="10" t="n"/>
      <c r="D36" s="10" t="n"/>
      <c r="E36" s="10" t="n"/>
      <c r="F36" s="10" t="n"/>
      <c r="G36" s="10" t="n"/>
      <c r="H36" s="10" t="n"/>
      <c r="I36" s="10" t="n"/>
      <c r="J36" s="10" t="n"/>
      <c r="K36" s="10" t="n"/>
      <c r="L36" s="10" t="n"/>
      <c r="M36" s="11">
        <f>IF(OR(L36="",N36&lt;&gt;""),"",L36-TODAY())</f>
        <v/>
      </c>
      <c r="N36" s="10" t="n"/>
      <c r="O36" s="12">
        <f>IF(OR(N36="",C36=""),"",EDATE(N36,IF(C36="CRITICAL",3,IF(C36="MAJOR",6,3))))</f>
        <v/>
      </c>
      <c r="P36" s="10" t="n"/>
      <c r="Q36" s="10" t="n"/>
      <c r="R36" s="11">
        <f>IF(A36="","",IF(P36="Effective","Closed",IF(P36="Not effective","REOPENED, action failed",IF(P36="Partially effective","Further action required",IF(N36&lt;&gt;"",IF(O36&lt;TODAY(),"VERIFICATION OVERDUE","Complete pending effectiveness"),IF(L36="","Set target date",IF(M36&lt;0,"OVERDUE","In progress")))))))</f>
        <v/>
      </c>
      <c r="S36" s="11">
        <f>IF(OR(L36="",N36&lt;&gt;""),"",IF(TODAY()&gt;L36,TODAY()-L36,0))</f>
        <v/>
      </c>
      <c r="T36" s="10" t="n"/>
    </row>
    <row r="37" ht="42" customHeight="1">
      <c r="A37" s="10" t="n"/>
      <c r="B37" s="10" t="n"/>
      <c r="C37" s="10" t="n"/>
      <c r="D37" s="10" t="n"/>
      <c r="E37" s="10" t="n"/>
      <c r="F37" s="10" t="n"/>
      <c r="G37" s="10" t="n"/>
      <c r="H37" s="10" t="n"/>
      <c r="I37" s="10" t="n"/>
      <c r="J37" s="10" t="n"/>
      <c r="K37" s="10" t="n"/>
      <c r="L37" s="10" t="n"/>
      <c r="M37" s="11">
        <f>IF(OR(L37="",N37&lt;&gt;""),"",L37-TODAY())</f>
        <v/>
      </c>
      <c r="N37" s="10" t="n"/>
      <c r="O37" s="12">
        <f>IF(OR(N37="",C37=""),"",EDATE(N37,IF(C37="CRITICAL",3,IF(C37="MAJOR",6,3))))</f>
        <v/>
      </c>
      <c r="P37" s="10" t="n"/>
      <c r="Q37" s="10" t="n"/>
      <c r="R37" s="11">
        <f>IF(A37="","",IF(P37="Effective","Closed",IF(P37="Not effective","REOPENED, action failed",IF(P37="Partially effective","Further action required",IF(N37&lt;&gt;"",IF(O37&lt;TODAY(),"VERIFICATION OVERDUE","Complete pending effectiveness"),IF(L37="","Set target date",IF(M37&lt;0,"OVERDUE","In progress")))))))</f>
        <v/>
      </c>
      <c r="S37" s="11">
        <f>IF(OR(L37="",N37&lt;&gt;""),"",IF(TODAY()&gt;L37,TODAY()-L37,0))</f>
        <v/>
      </c>
      <c r="T37" s="10" t="n"/>
    </row>
    <row r="38" ht="42" customHeight="1">
      <c r="A38" s="10" t="n"/>
      <c r="B38" s="10" t="n"/>
      <c r="C38" s="10" t="n"/>
      <c r="D38" s="10" t="n"/>
      <c r="E38" s="10" t="n"/>
      <c r="F38" s="10" t="n"/>
      <c r="G38" s="10" t="n"/>
      <c r="H38" s="10" t="n"/>
      <c r="I38" s="10" t="n"/>
      <c r="J38" s="10" t="n"/>
      <c r="K38" s="10" t="n"/>
      <c r="L38" s="10" t="n"/>
      <c r="M38" s="11">
        <f>IF(OR(L38="",N38&lt;&gt;""),"",L38-TODAY())</f>
        <v/>
      </c>
      <c r="N38" s="10" t="n"/>
      <c r="O38" s="12">
        <f>IF(OR(N38="",C38=""),"",EDATE(N38,IF(C38="CRITICAL",3,IF(C38="MAJOR",6,3))))</f>
        <v/>
      </c>
      <c r="P38" s="10" t="n"/>
      <c r="Q38" s="10" t="n"/>
      <c r="R38" s="11">
        <f>IF(A38="","",IF(P38="Effective","Closed",IF(P38="Not effective","REOPENED, action failed",IF(P38="Partially effective","Further action required",IF(N38&lt;&gt;"",IF(O38&lt;TODAY(),"VERIFICATION OVERDUE","Complete pending effectiveness"),IF(L38="","Set target date",IF(M38&lt;0,"OVERDUE","In progress")))))))</f>
        <v/>
      </c>
      <c r="S38" s="11">
        <f>IF(OR(L38="",N38&lt;&gt;""),"",IF(TODAY()&gt;L38,TODAY()-L38,0))</f>
        <v/>
      </c>
      <c r="T38" s="10" t="n"/>
    </row>
    <row r="39" ht="42" customHeight="1">
      <c r="A39" s="10" t="n"/>
      <c r="B39" s="10" t="n"/>
      <c r="C39" s="10" t="n"/>
      <c r="D39" s="10" t="n"/>
      <c r="E39" s="10" t="n"/>
      <c r="F39" s="10" t="n"/>
      <c r="G39" s="10" t="n"/>
      <c r="H39" s="10" t="n"/>
      <c r="I39" s="10" t="n"/>
      <c r="J39" s="10" t="n"/>
      <c r="K39" s="10" t="n"/>
      <c r="L39" s="10" t="n"/>
      <c r="M39" s="11">
        <f>IF(OR(L39="",N39&lt;&gt;""),"",L39-TODAY())</f>
        <v/>
      </c>
      <c r="N39" s="10" t="n"/>
      <c r="O39" s="12">
        <f>IF(OR(N39="",C39=""),"",EDATE(N39,IF(C39="CRITICAL",3,IF(C39="MAJOR",6,3))))</f>
        <v/>
      </c>
      <c r="P39" s="10" t="n"/>
      <c r="Q39" s="10" t="n"/>
      <c r="R39" s="11">
        <f>IF(A39="","",IF(P39="Effective","Closed",IF(P39="Not effective","REOPENED, action failed",IF(P39="Partially effective","Further action required",IF(N39&lt;&gt;"",IF(O39&lt;TODAY(),"VERIFICATION OVERDUE","Complete pending effectiveness"),IF(L39="","Set target date",IF(M39&lt;0,"OVERDUE","In progress")))))))</f>
        <v/>
      </c>
      <c r="S39" s="11">
        <f>IF(OR(L39="",N39&lt;&gt;""),"",IF(TODAY()&gt;L39,TODAY()-L39,0))</f>
        <v/>
      </c>
      <c r="T39" s="10" t="n"/>
    </row>
    <row r="40" ht="42" customHeight="1">
      <c r="A40" s="10" t="n"/>
      <c r="B40" s="10" t="n"/>
      <c r="C40" s="10" t="n"/>
      <c r="D40" s="10" t="n"/>
      <c r="E40" s="10" t="n"/>
      <c r="F40" s="10" t="n"/>
      <c r="G40" s="10" t="n"/>
      <c r="H40" s="10" t="n"/>
      <c r="I40" s="10" t="n"/>
      <c r="J40" s="10" t="n"/>
      <c r="K40" s="10" t="n"/>
      <c r="L40" s="10" t="n"/>
      <c r="M40" s="11">
        <f>IF(OR(L40="",N40&lt;&gt;""),"",L40-TODAY())</f>
        <v/>
      </c>
      <c r="N40" s="10" t="n"/>
      <c r="O40" s="12">
        <f>IF(OR(N40="",C40=""),"",EDATE(N40,IF(C40="CRITICAL",3,IF(C40="MAJOR",6,3))))</f>
        <v/>
      </c>
      <c r="P40" s="10" t="n"/>
      <c r="Q40" s="10" t="n"/>
      <c r="R40" s="11">
        <f>IF(A40="","",IF(P40="Effective","Closed",IF(P40="Not effective","REOPENED, action failed",IF(P40="Partially effective","Further action required",IF(N40&lt;&gt;"",IF(O40&lt;TODAY(),"VERIFICATION OVERDUE","Complete pending effectiveness"),IF(L40="","Set target date",IF(M40&lt;0,"OVERDUE","In progress")))))))</f>
        <v/>
      </c>
      <c r="S40" s="11">
        <f>IF(OR(L40="",N40&lt;&gt;""),"",IF(TODAY()&gt;L40,TODAY()-L40,0))</f>
        <v/>
      </c>
      <c r="T40" s="10" t="n"/>
    </row>
    <row r="41" ht="42" customHeight="1">
      <c r="A41" s="10" t="n"/>
      <c r="B41" s="10" t="n"/>
      <c r="C41" s="10" t="n"/>
      <c r="D41" s="10" t="n"/>
      <c r="E41" s="10" t="n"/>
      <c r="F41" s="10" t="n"/>
      <c r="G41" s="10" t="n"/>
      <c r="H41" s="10" t="n"/>
      <c r="I41" s="10" t="n"/>
      <c r="J41" s="10" t="n"/>
      <c r="K41" s="10" t="n"/>
      <c r="L41" s="10" t="n"/>
      <c r="M41" s="11">
        <f>IF(OR(L41="",N41&lt;&gt;""),"",L41-TODAY())</f>
        <v/>
      </c>
      <c r="N41" s="10" t="n"/>
      <c r="O41" s="12">
        <f>IF(OR(N41="",C41=""),"",EDATE(N41,IF(C41="CRITICAL",3,IF(C41="MAJOR",6,3))))</f>
        <v/>
      </c>
      <c r="P41" s="10" t="n"/>
      <c r="Q41" s="10" t="n"/>
      <c r="R41" s="11">
        <f>IF(A41="","",IF(P41="Effective","Closed",IF(P41="Not effective","REOPENED, action failed",IF(P41="Partially effective","Further action required",IF(N41&lt;&gt;"",IF(O41&lt;TODAY(),"VERIFICATION OVERDUE","Complete pending effectiveness"),IF(L41="","Set target date",IF(M41&lt;0,"OVERDUE","In progress")))))))</f>
        <v/>
      </c>
      <c r="S41" s="11">
        <f>IF(OR(L41="",N41&lt;&gt;""),"",IF(TODAY()&gt;L41,TODAY()-L41,0))</f>
        <v/>
      </c>
      <c r="T41" s="10" t="n"/>
    </row>
    <row r="42" ht="42" customHeight="1">
      <c r="A42" s="10" t="n"/>
      <c r="B42" s="10" t="n"/>
      <c r="C42" s="10" t="n"/>
      <c r="D42" s="10" t="n"/>
      <c r="E42" s="10" t="n"/>
      <c r="F42" s="10" t="n"/>
      <c r="G42" s="10" t="n"/>
      <c r="H42" s="10" t="n"/>
      <c r="I42" s="10" t="n"/>
      <c r="J42" s="10" t="n"/>
      <c r="K42" s="10" t="n"/>
      <c r="L42" s="10" t="n"/>
      <c r="M42" s="11">
        <f>IF(OR(L42="",N42&lt;&gt;""),"",L42-TODAY())</f>
        <v/>
      </c>
      <c r="N42" s="10" t="n"/>
      <c r="O42" s="12">
        <f>IF(OR(N42="",C42=""),"",EDATE(N42,IF(C42="CRITICAL",3,IF(C42="MAJOR",6,3))))</f>
        <v/>
      </c>
      <c r="P42" s="10" t="n"/>
      <c r="Q42" s="10" t="n"/>
      <c r="R42" s="11">
        <f>IF(A42="","",IF(P42="Effective","Closed",IF(P42="Not effective","REOPENED, action failed",IF(P42="Partially effective","Further action required",IF(N42&lt;&gt;"",IF(O42&lt;TODAY(),"VERIFICATION OVERDUE","Complete pending effectiveness"),IF(L42="","Set target date",IF(M42&lt;0,"OVERDUE","In progress")))))))</f>
        <v/>
      </c>
      <c r="S42" s="11">
        <f>IF(OR(L42="",N42&lt;&gt;""),"",IF(TODAY()&gt;L42,TODAY()-L42,0))</f>
        <v/>
      </c>
      <c r="T42" s="10" t="n"/>
    </row>
    <row r="43" ht="42" customHeight="1">
      <c r="A43" s="10" t="n"/>
      <c r="B43" s="10" t="n"/>
      <c r="C43" s="10" t="n"/>
      <c r="D43" s="10" t="n"/>
      <c r="E43" s="10" t="n"/>
      <c r="F43" s="10" t="n"/>
      <c r="G43" s="10" t="n"/>
      <c r="H43" s="10" t="n"/>
      <c r="I43" s="10" t="n"/>
      <c r="J43" s="10" t="n"/>
      <c r="K43" s="10" t="n"/>
      <c r="L43" s="10" t="n"/>
      <c r="M43" s="11">
        <f>IF(OR(L43="",N43&lt;&gt;""),"",L43-TODAY())</f>
        <v/>
      </c>
      <c r="N43" s="10" t="n"/>
      <c r="O43" s="12">
        <f>IF(OR(N43="",C43=""),"",EDATE(N43,IF(C43="CRITICAL",3,IF(C43="MAJOR",6,3))))</f>
        <v/>
      </c>
      <c r="P43" s="10" t="n"/>
      <c r="Q43" s="10" t="n"/>
      <c r="R43" s="11">
        <f>IF(A43="","",IF(P43="Effective","Closed",IF(P43="Not effective","REOPENED, action failed",IF(P43="Partially effective","Further action required",IF(N43&lt;&gt;"",IF(O43&lt;TODAY(),"VERIFICATION OVERDUE","Complete pending effectiveness"),IF(L43="","Set target date",IF(M43&lt;0,"OVERDUE","In progress")))))))</f>
        <v/>
      </c>
      <c r="S43" s="11">
        <f>IF(OR(L43="",N43&lt;&gt;""),"",IF(TODAY()&gt;L43,TODAY()-L43,0))</f>
        <v/>
      </c>
      <c r="T43" s="10" t="n"/>
    </row>
    <row r="44" ht="42" customHeight="1">
      <c r="A44" s="10" t="n"/>
      <c r="B44" s="10" t="n"/>
      <c r="C44" s="10" t="n"/>
      <c r="D44" s="10" t="n"/>
      <c r="E44" s="10" t="n"/>
      <c r="F44" s="10" t="n"/>
      <c r="G44" s="10" t="n"/>
      <c r="H44" s="10" t="n"/>
      <c r="I44" s="10" t="n"/>
      <c r="J44" s="10" t="n"/>
      <c r="K44" s="10" t="n"/>
      <c r="L44" s="10" t="n"/>
      <c r="M44" s="11">
        <f>IF(OR(L44="",N44&lt;&gt;""),"",L44-TODAY())</f>
        <v/>
      </c>
      <c r="N44" s="10" t="n"/>
      <c r="O44" s="12">
        <f>IF(OR(N44="",C44=""),"",EDATE(N44,IF(C44="CRITICAL",3,IF(C44="MAJOR",6,3))))</f>
        <v/>
      </c>
      <c r="P44" s="10" t="n"/>
      <c r="Q44" s="10" t="n"/>
      <c r="R44" s="11">
        <f>IF(A44="","",IF(P44="Effective","Closed",IF(P44="Not effective","REOPENED, action failed",IF(P44="Partially effective","Further action required",IF(N44&lt;&gt;"",IF(O44&lt;TODAY(),"VERIFICATION OVERDUE","Complete pending effectiveness"),IF(L44="","Set target date",IF(M44&lt;0,"OVERDUE","In progress")))))))</f>
        <v/>
      </c>
      <c r="S44" s="11">
        <f>IF(OR(L44="",N44&lt;&gt;""),"",IF(TODAY()&gt;L44,TODAY()-L44,0))</f>
        <v/>
      </c>
      <c r="T44" s="10" t="n"/>
    </row>
    <row r="45" ht="42" customHeight="1">
      <c r="A45" s="10" t="n"/>
      <c r="B45" s="10" t="n"/>
      <c r="C45" s="10" t="n"/>
      <c r="D45" s="10" t="n"/>
      <c r="E45" s="10" t="n"/>
      <c r="F45" s="10" t="n"/>
      <c r="G45" s="10" t="n"/>
      <c r="H45" s="10" t="n"/>
      <c r="I45" s="10" t="n"/>
      <c r="J45" s="10" t="n"/>
      <c r="K45" s="10" t="n"/>
      <c r="L45" s="10" t="n"/>
      <c r="M45" s="11">
        <f>IF(OR(L45="",N45&lt;&gt;""),"",L45-TODAY())</f>
        <v/>
      </c>
      <c r="N45" s="10" t="n"/>
      <c r="O45" s="12">
        <f>IF(OR(N45="",C45=""),"",EDATE(N45,IF(C45="CRITICAL",3,IF(C45="MAJOR",6,3))))</f>
        <v/>
      </c>
      <c r="P45" s="10" t="n"/>
      <c r="Q45" s="10" t="n"/>
      <c r="R45" s="11">
        <f>IF(A45="","",IF(P45="Effective","Closed",IF(P45="Not effective","REOPENED, action failed",IF(P45="Partially effective","Further action required",IF(N45&lt;&gt;"",IF(O45&lt;TODAY(),"VERIFICATION OVERDUE","Complete pending effectiveness"),IF(L45="","Set target date",IF(M45&lt;0,"OVERDUE","In progress")))))))</f>
        <v/>
      </c>
      <c r="S45" s="11">
        <f>IF(OR(L45="",N45&lt;&gt;""),"",IF(TODAY()&gt;L45,TODAY()-L45,0))</f>
        <v/>
      </c>
      <c r="T45" s="10" t="n"/>
    </row>
    <row r="46" ht="42" customHeight="1">
      <c r="A46" s="10" t="n"/>
      <c r="B46" s="10" t="n"/>
      <c r="C46" s="10" t="n"/>
      <c r="D46" s="10" t="n"/>
      <c r="E46" s="10" t="n"/>
      <c r="F46" s="10" t="n"/>
      <c r="G46" s="10" t="n"/>
      <c r="H46" s="10" t="n"/>
      <c r="I46" s="10" t="n"/>
      <c r="J46" s="10" t="n"/>
      <c r="K46" s="10" t="n"/>
      <c r="L46" s="10" t="n"/>
      <c r="M46" s="11">
        <f>IF(OR(L46="",N46&lt;&gt;""),"",L46-TODAY())</f>
        <v/>
      </c>
      <c r="N46" s="10" t="n"/>
      <c r="O46" s="12">
        <f>IF(OR(N46="",C46=""),"",EDATE(N46,IF(C46="CRITICAL",3,IF(C46="MAJOR",6,3))))</f>
        <v/>
      </c>
      <c r="P46" s="10" t="n"/>
      <c r="Q46" s="10" t="n"/>
      <c r="R46" s="11">
        <f>IF(A46="","",IF(P46="Effective","Closed",IF(P46="Not effective","REOPENED, action failed",IF(P46="Partially effective","Further action required",IF(N46&lt;&gt;"",IF(O46&lt;TODAY(),"VERIFICATION OVERDUE","Complete pending effectiveness"),IF(L46="","Set target date",IF(M46&lt;0,"OVERDUE","In progress")))))))</f>
        <v/>
      </c>
      <c r="S46" s="11">
        <f>IF(OR(L46="",N46&lt;&gt;""),"",IF(TODAY()&gt;L46,TODAY()-L46,0))</f>
        <v/>
      </c>
      <c r="T46" s="10" t="n"/>
    </row>
    <row r="47" ht="42" customHeight="1">
      <c r="A47" s="10" t="n"/>
      <c r="B47" s="10" t="n"/>
      <c r="C47" s="10" t="n"/>
      <c r="D47" s="10" t="n"/>
      <c r="E47" s="10" t="n"/>
      <c r="F47" s="10" t="n"/>
      <c r="G47" s="10" t="n"/>
      <c r="H47" s="10" t="n"/>
      <c r="I47" s="10" t="n"/>
      <c r="J47" s="10" t="n"/>
      <c r="K47" s="10" t="n"/>
      <c r="L47" s="10" t="n"/>
      <c r="M47" s="11">
        <f>IF(OR(L47="",N47&lt;&gt;""),"",L47-TODAY())</f>
        <v/>
      </c>
      <c r="N47" s="10" t="n"/>
      <c r="O47" s="12">
        <f>IF(OR(N47="",C47=""),"",EDATE(N47,IF(C47="CRITICAL",3,IF(C47="MAJOR",6,3))))</f>
        <v/>
      </c>
      <c r="P47" s="10" t="n"/>
      <c r="Q47" s="10" t="n"/>
      <c r="R47" s="11">
        <f>IF(A47="","",IF(P47="Effective","Closed",IF(P47="Not effective","REOPENED, action failed",IF(P47="Partially effective","Further action required",IF(N47&lt;&gt;"",IF(O47&lt;TODAY(),"VERIFICATION OVERDUE","Complete pending effectiveness"),IF(L47="","Set target date",IF(M47&lt;0,"OVERDUE","In progress")))))))</f>
        <v/>
      </c>
      <c r="S47" s="11">
        <f>IF(OR(L47="",N47&lt;&gt;""),"",IF(TODAY()&gt;L47,TODAY()-L47,0))</f>
        <v/>
      </c>
      <c r="T47" s="10" t="n"/>
    </row>
    <row r="48" ht="42" customHeight="1">
      <c r="A48" s="10" t="n"/>
      <c r="B48" s="10" t="n"/>
      <c r="C48" s="10" t="n"/>
      <c r="D48" s="10" t="n"/>
      <c r="E48" s="10" t="n"/>
      <c r="F48" s="10" t="n"/>
      <c r="G48" s="10" t="n"/>
      <c r="H48" s="10" t="n"/>
      <c r="I48" s="10" t="n"/>
      <c r="J48" s="10" t="n"/>
      <c r="K48" s="10" t="n"/>
      <c r="L48" s="10" t="n"/>
      <c r="M48" s="11">
        <f>IF(OR(L48="",N48&lt;&gt;""),"",L48-TODAY())</f>
        <v/>
      </c>
      <c r="N48" s="10" t="n"/>
      <c r="O48" s="12">
        <f>IF(OR(N48="",C48=""),"",EDATE(N48,IF(C48="CRITICAL",3,IF(C48="MAJOR",6,3))))</f>
        <v/>
      </c>
      <c r="P48" s="10" t="n"/>
      <c r="Q48" s="10" t="n"/>
      <c r="R48" s="11">
        <f>IF(A48="","",IF(P48="Effective","Closed",IF(P48="Not effective","REOPENED, action failed",IF(P48="Partially effective","Further action required",IF(N48&lt;&gt;"",IF(O48&lt;TODAY(),"VERIFICATION OVERDUE","Complete pending effectiveness"),IF(L48="","Set target date",IF(M48&lt;0,"OVERDUE","In progress")))))))</f>
        <v/>
      </c>
      <c r="S48" s="11">
        <f>IF(OR(L48="",N48&lt;&gt;""),"",IF(TODAY()&gt;L48,TODAY()-L48,0))</f>
        <v/>
      </c>
      <c r="T48" s="10" t="n"/>
    </row>
    <row r="49" ht="42" customHeight="1">
      <c r="A49" s="10" t="n"/>
      <c r="B49" s="10" t="n"/>
      <c r="C49" s="10" t="n"/>
      <c r="D49" s="10" t="n"/>
      <c r="E49" s="10" t="n"/>
      <c r="F49" s="10" t="n"/>
      <c r="G49" s="10" t="n"/>
      <c r="H49" s="10" t="n"/>
      <c r="I49" s="10" t="n"/>
      <c r="J49" s="10" t="n"/>
      <c r="K49" s="10" t="n"/>
      <c r="L49" s="10" t="n"/>
      <c r="M49" s="11">
        <f>IF(OR(L49="",N49&lt;&gt;""),"",L49-TODAY())</f>
        <v/>
      </c>
      <c r="N49" s="10" t="n"/>
      <c r="O49" s="12">
        <f>IF(OR(N49="",C49=""),"",EDATE(N49,IF(C49="CRITICAL",3,IF(C49="MAJOR",6,3))))</f>
        <v/>
      </c>
      <c r="P49" s="10" t="n"/>
      <c r="Q49" s="10" t="n"/>
      <c r="R49" s="11">
        <f>IF(A49="","",IF(P49="Effective","Closed",IF(P49="Not effective","REOPENED, action failed",IF(P49="Partially effective","Further action required",IF(N49&lt;&gt;"",IF(O49&lt;TODAY(),"VERIFICATION OVERDUE","Complete pending effectiveness"),IF(L49="","Set target date",IF(M49&lt;0,"OVERDUE","In progress")))))))</f>
        <v/>
      </c>
      <c r="S49" s="11">
        <f>IF(OR(L49="",N49&lt;&gt;""),"",IF(TODAY()&gt;L49,TODAY()-L49,0))</f>
        <v/>
      </c>
      <c r="T49" s="10" t="n"/>
    </row>
    <row r="50" ht="42" customHeight="1">
      <c r="A50" s="10" t="n"/>
      <c r="B50" s="10" t="n"/>
      <c r="C50" s="10" t="n"/>
      <c r="D50" s="10" t="n"/>
      <c r="E50" s="10" t="n"/>
      <c r="F50" s="10" t="n"/>
      <c r="G50" s="10" t="n"/>
      <c r="H50" s="10" t="n"/>
      <c r="I50" s="10" t="n"/>
      <c r="J50" s="10" t="n"/>
      <c r="K50" s="10" t="n"/>
      <c r="L50" s="10" t="n"/>
      <c r="M50" s="11">
        <f>IF(OR(L50="",N50&lt;&gt;""),"",L50-TODAY())</f>
        <v/>
      </c>
      <c r="N50" s="10" t="n"/>
      <c r="O50" s="12">
        <f>IF(OR(N50="",C50=""),"",EDATE(N50,IF(C50="CRITICAL",3,IF(C50="MAJOR",6,3))))</f>
        <v/>
      </c>
      <c r="P50" s="10" t="n"/>
      <c r="Q50" s="10" t="n"/>
      <c r="R50" s="11">
        <f>IF(A50="","",IF(P50="Effective","Closed",IF(P50="Not effective","REOPENED, action failed",IF(P50="Partially effective","Further action required",IF(N50&lt;&gt;"",IF(O50&lt;TODAY(),"VERIFICATION OVERDUE","Complete pending effectiveness"),IF(L50="","Set target date",IF(M50&lt;0,"OVERDUE","In progress")))))))</f>
        <v/>
      </c>
      <c r="S50" s="11">
        <f>IF(OR(L50="",N50&lt;&gt;""),"",IF(TODAY()&gt;L50,TODAY()-L50,0))</f>
        <v/>
      </c>
      <c r="T50" s="10" t="n"/>
    </row>
    <row r="51" ht="42" customHeight="1">
      <c r="A51" s="10" t="n"/>
      <c r="B51" s="10" t="n"/>
      <c r="C51" s="10" t="n"/>
      <c r="D51" s="10" t="n"/>
      <c r="E51" s="10" t="n"/>
      <c r="F51" s="10" t="n"/>
      <c r="G51" s="10" t="n"/>
      <c r="H51" s="10" t="n"/>
      <c r="I51" s="10" t="n"/>
      <c r="J51" s="10" t="n"/>
      <c r="K51" s="10" t="n"/>
      <c r="L51" s="10" t="n"/>
      <c r="M51" s="11">
        <f>IF(OR(L51="",N51&lt;&gt;""),"",L51-TODAY())</f>
        <v/>
      </c>
      <c r="N51" s="10" t="n"/>
      <c r="O51" s="12">
        <f>IF(OR(N51="",C51=""),"",EDATE(N51,IF(C51="CRITICAL",3,IF(C51="MAJOR",6,3))))</f>
        <v/>
      </c>
      <c r="P51" s="10" t="n"/>
      <c r="Q51" s="10" t="n"/>
      <c r="R51" s="11">
        <f>IF(A51="","",IF(P51="Effective","Closed",IF(P51="Not effective","REOPENED, action failed",IF(P51="Partially effective","Further action required",IF(N51&lt;&gt;"",IF(O51&lt;TODAY(),"VERIFICATION OVERDUE","Complete pending effectiveness"),IF(L51="","Set target date",IF(M51&lt;0,"OVERDUE","In progress")))))))</f>
        <v/>
      </c>
      <c r="S51" s="11">
        <f>IF(OR(L51="",N51&lt;&gt;""),"",IF(TODAY()&gt;L51,TODAY()-L51,0))</f>
        <v/>
      </c>
      <c r="T51" s="10" t="n"/>
    </row>
    <row r="52" ht="42" customHeight="1">
      <c r="A52" s="10" t="n"/>
      <c r="B52" s="10" t="n"/>
      <c r="C52" s="10" t="n"/>
      <c r="D52" s="10" t="n"/>
      <c r="E52" s="10" t="n"/>
      <c r="F52" s="10" t="n"/>
      <c r="G52" s="10" t="n"/>
      <c r="H52" s="10" t="n"/>
      <c r="I52" s="10" t="n"/>
      <c r="J52" s="10" t="n"/>
      <c r="K52" s="10" t="n"/>
      <c r="L52" s="10" t="n"/>
      <c r="M52" s="11">
        <f>IF(OR(L52="",N52&lt;&gt;""),"",L52-TODAY())</f>
        <v/>
      </c>
      <c r="N52" s="10" t="n"/>
      <c r="O52" s="12">
        <f>IF(OR(N52="",C52=""),"",EDATE(N52,IF(C52="CRITICAL",3,IF(C52="MAJOR",6,3))))</f>
        <v/>
      </c>
      <c r="P52" s="10" t="n"/>
      <c r="Q52" s="10" t="n"/>
      <c r="R52" s="11">
        <f>IF(A52="","",IF(P52="Effective","Closed",IF(P52="Not effective","REOPENED, action failed",IF(P52="Partially effective","Further action required",IF(N52&lt;&gt;"",IF(O52&lt;TODAY(),"VERIFICATION OVERDUE","Complete pending effectiveness"),IF(L52="","Set target date",IF(M52&lt;0,"OVERDUE","In progress")))))))</f>
        <v/>
      </c>
      <c r="S52" s="11">
        <f>IF(OR(L52="",N52&lt;&gt;""),"",IF(TODAY()&gt;L52,TODAY()-L52,0))</f>
        <v/>
      </c>
      <c r="T52" s="10" t="n"/>
    </row>
    <row r="53" ht="42" customHeight="1">
      <c r="A53" s="10" t="n"/>
      <c r="B53" s="10" t="n"/>
      <c r="C53" s="10" t="n"/>
      <c r="D53" s="10" t="n"/>
      <c r="E53" s="10" t="n"/>
      <c r="F53" s="10" t="n"/>
      <c r="G53" s="10" t="n"/>
      <c r="H53" s="10" t="n"/>
      <c r="I53" s="10" t="n"/>
      <c r="J53" s="10" t="n"/>
      <c r="K53" s="10" t="n"/>
      <c r="L53" s="10" t="n"/>
      <c r="M53" s="11">
        <f>IF(OR(L53="",N53&lt;&gt;""),"",L53-TODAY())</f>
        <v/>
      </c>
      <c r="N53" s="10" t="n"/>
      <c r="O53" s="12">
        <f>IF(OR(N53="",C53=""),"",EDATE(N53,IF(C53="CRITICAL",3,IF(C53="MAJOR",6,3))))</f>
        <v/>
      </c>
      <c r="P53" s="10" t="n"/>
      <c r="Q53" s="10" t="n"/>
      <c r="R53" s="11">
        <f>IF(A53="","",IF(P53="Effective","Closed",IF(P53="Not effective","REOPENED, action failed",IF(P53="Partially effective","Further action required",IF(N53&lt;&gt;"",IF(O53&lt;TODAY(),"VERIFICATION OVERDUE","Complete pending effectiveness"),IF(L53="","Set target date",IF(M53&lt;0,"OVERDUE","In progress")))))))</f>
        <v/>
      </c>
      <c r="S53" s="11">
        <f>IF(OR(L53="",N53&lt;&gt;""),"",IF(TODAY()&gt;L53,TODAY()-L53,0))</f>
        <v/>
      </c>
      <c r="T53" s="10" t="n"/>
    </row>
    <row r="54" ht="42" customHeight="1">
      <c r="A54" s="10" t="n"/>
      <c r="B54" s="10" t="n"/>
      <c r="C54" s="10" t="n"/>
      <c r="D54" s="10" t="n"/>
      <c r="E54" s="10" t="n"/>
      <c r="F54" s="10" t="n"/>
      <c r="G54" s="10" t="n"/>
      <c r="H54" s="10" t="n"/>
      <c r="I54" s="10" t="n"/>
      <c r="J54" s="10" t="n"/>
      <c r="K54" s="10" t="n"/>
      <c r="L54" s="10" t="n"/>
      <c r="M54" s="11">
        <f>IF(OR(L54="",N54&lt;&gt;""),"",L54-TODAY())</f>
        <v/>
      </c>
      <c r="N54" s="10" t="n"/>
      <c r="O54" s="12">
        <f>IF(OR(N54="",C54=""),"",EDATE(N54,IF(C54="CRITICAL",3,IF(C54="MAJOR",6,3))))</f>
        <v/>
      </c>
      <c r="P54" s="10" t="n"/>
      <c r="Q54" s="10" t="n"/>
      <c r="R54" s="11">
        <f>IF(A54="","",IF(P54="Effective","Closed",IF(P54="Not effective","REOPENED, action failed",IF(P54="Partially effective","Further action required",IF(N54&lt;&gt;"",IF(O54&lt;TODAY(),"VERIFICATION OVERDUE","Complete pending effectiveness"),IF(L54="","Set target date",IF(M54&lt;0,"OVERDUE","In progress")))))))</f>
        <v/>
      </c>
      <c r="S54" s="11">
        <f>IF(OR(L54="",N54&lt;&gt;""),"",IF(TODAY()&gt;L54,TODAY()-L54,0))</f>
        <v/>
      </c>
      <c r="T54" s="10" t="n"/>
    </row>
    <row r="55" ht="42" customHeight="1">
      <c r="A55" s="10" t="n"/>
      <c r="B55" s="10" t="n"/>
      <c r="C55" s="10" t="n"/>
      <c r="D55" s="10" t="n"/>
      <c r="E55" s="10" t="n"/>
      <c r="F55" s="10" t="n"/>
      <c r="G55" s="10" t="n"/>
      <c r="H55" s="10" t="n"/>
      <c r="I55" s="10" t="n"/>
      <c r="J55" s="10" t="n"/>
      <c r="K55" s="10" t="n"/>
      <c r="L55" s="10" t="n"/>
      <c r="M55" s="11">
        <f>IF(OR(L55="",N55&lt;&gt;""),"",L55-TODAY())</f>
        <v/>
      </c>
      <c r="N55" s="10" t="n"/>
      <c r="O55" s="12">
        <f>IF(OR(N55="",C55=""),"",EDATE(N55,IF(C55="CRITICAL",3,IF(C55="MAJOR",6,3))))</f>
        <v/>
      </c>
      <c r="P55" s="10" t="n"/>
      <c r="Q55" s="10" t="n"/>
      <c r="R55" s="11">
        <f>IF(A55="","",IF(P55="Effective","Closed",IF(P55="Not effective","REOPENED, action failed",IF(P55="Partially effective","Further action required",IF(N55&lt;&gt;"",IF(O55&lt;TODAY(),"VERIFICATION OVERDUE","Complete pending effectiveness"),IF(L55="","Set target date",IF(M55&lt;0,"OVERDUE","In progress")))))))</f>
        <v/>
      </c>
      <c r="S55" s="11">
        <f>IF(OR(L55="",N55&lt;&gt;""),"",IF(TODAY()&gt;L55,TODAY()-L55,0))</f>
        <v/>
      </c>
      <c r="T55" s="10" t="n"/>
    </row>
    <row r="56" ht="42" customHeight="1">
      <c r="A56" s="10" t="n"/>
      <c r="B56" s="10" t="n"/>
      <c r="C56" s="10" t="n"/>
      <c r="D56" s="10" t="n"/>
      <c r="E56" s="10" t="n"/>
      <c r="F56" s="10" t="n"/>
      <c r="G56" s="10" t="n"/>
      <c r="H56" s="10" t="n"/>
      <c r="I56" s="10" t="n"/>
      <c r="J56" s="10" t="n"/>
      <c r="K56" s="10" t="n"/>
      <c r="L56" s="10" t="n"/>
      <c r="M56" s="11">
        <f>IF(OR(L56="",N56&lt;&gt;""),"",L56-TODAY())</f>
        <v/>
      </c>
      <c r="N56" s="10" t="n"/>
      <c r="O56" s="12">
        <f>IF(OR(N56="",C56=""),"",EDATE(N56,IF(C56="CRITICAL",3,IF(C56="MAJOR",6,3))))</f>
        <v/>
      </c>
      <c r="P56" s="10" t="n"/>
      <c r="Q56" s="10" t="n"/>
      <c r="R56" s="11">
        <f>IF(A56="","",IF(P56="Effective","Closed",IF(P56="Not effective","REOPENED, action failed",IF(P56="Partially effective","Further action required",IF(N56&lt;&gt;"",IF(O56&lt;TODAY(),"VERIFICATION OVERDUE","Complete pending effectiveness"),IF(L56="","Set target date",IF(M56&lt;0,"OVERDUE","In progress")))))))</f>
        <v/>
      </c>
      <c r="S56" s="11">
        <f>IF(OR(L56="",N56&lt;&gt;""),"",IF(TODAY()&gt;L56,TODAY()-L56,0))</f>
        <v/>
      </c>
      <c r="T56" s="10" t="n"/>
    </row>
    <row r="57" ht="42" customHeight="1">
      <c r="A57" s="10" t="n"/>
      <c r="B57" s="10" t="n"/>
      <c r="C57" s="10" t="n"/>
      <c r="D57" s="10" t="n"/>
      <c r="E57" s="10" t="n"/>
      <c r="F57" s="10" t="n"/>
      <c r="G57" s="10" t="n"/>
      <c r="H57" s="10" t="n"/>
      <c r="I57" s="10" t="n"/>
      <c r="J57" s="10" t="n"/>
      <c r="K57" s="10" t="n"/>
      <c r="L57" s="10" t="n"/>
      <c r="M57" s="11">
        <f>IF(OR(L57="",N57&lt;&gt;""),"",L57-TODAY())</f>
        <v/>
      </c>
      <c r="N57" s="10" t="n"/>
      <c r="O57" s="12">
        <f>IF(OR(N57="",C57=""),"",EDATE(N57,IF(C57="CRITICAL",3,IF(C57="MAJOR",6,3))))</f>
        <v/>
      </c>
      <c r="P57" s="10" t="n"/>
      <c r="Q57" s="10" t="n"/>
      <c r="R57" s="11">
        <f>IF(A57="","",IF(P57="Effective","Closed",IF(P57="Not effective","REOPENED, action failed",IF(P57="Partially effective","Further action required",IF(N57&lt;&gt;"",IF(O57&lt;TODAY(),"VERIFICATION OVERDUE","Complete pending effectiveness"),IF(L57="","Set target date",IF(M57&lt;0,"OVERDUE","In progress")))))))</f>
        <v/>
      </c>
      <c r="S57" s="11">
        <f>IF(OR(L57="",N57&lt;&gt;""),"",IF(TODAY()&gt;L57,TODAY()-L57,0))</f>
        <v/>
      </c>
      <c r="T57" s="10" t="n"/>
    </row>
    <row r="58" ht="42" customHeight="1">
      <c r="A58" s="10" t="n"/>
      <c r="B58" s="10" t="n"/>
      <c r="C58" s="10" t="n"/>
      <c r="D58" s="10" t="n"/>
      <c r="E58" s="10" t="n"/>
      <c r="F58" s="10" t="n"/>
      <c r="G58" s="10" t="n"/>
      <c r="H58" s="10" t="n"/>
      <c r="I58" s="10" t="n"/>
      <c r="J58" s="10" t="n"/>
      <c r="K58" s="10" t="n"/>
      <c r="L58" s="10" t="n"/>
      <c r="M58" s="11">
        <f>IF(OR(L58="",N58&lt;&gt;""),"",L58-TODAY())</f>
        <v/>
      </c>
      <c r="N58" s="10" t="n"/>
      <c r="O58" s="12">
        <f>IF(OR(N58="",C58=""),"",EDATE(N58,IF(C58="CRITICAL",3,IF(C58="MAJOR",6,3))))</f>
        <v/>
      </c>
      <c r="P58" s="10" t="n"/>
      <c r="Q58" s="10" t="n"/>
      <c r="R58" s="11">
        <f>IF(A58="","",IF(P58="Effective","Closed",IF(P58="Not effective","REOPENED, action failed",IF(P58="Partially effective","Further action required",IF(N58&lt;&gt;"",IF(O58&lt;TODAY(),"VERIFICATION OVERDUE","Complete pending effectiveness"),IF(L58="","Set target date",IF(M58&lt;0,"OVERDUE","In progress")))))))</f>
        <v/>
      </c>
      <c r="S58" s="11">
        <f>IF(OR(L58="",N58&lt;&gt;""),"",IF(TODAY()&gt;L58,TODAY()-L58,0))</f>
        <v/>
      </c>
      <c r="T58" s="10" t="n"/>
    </row>
    <row r="59" ht="42" customHeight="1">
      <c r="A59" s="10" t="n"/>
      <c r="B59" s="10" t="n"/>
      <c r="C59" s="10" t="n"/>
      <c r="D59" s="10" t="n"/>
      <c r="E59" s="10" t="n"/>
      <c r="F59" s="10" t="n"/>
      <c r="G59" s="10" t="n"/>
      <c r="H59" s="10" t="n"/>
      <c r="I59" s="10" t="n"/>
      <c r="J59" s="10" t="n"/>
      <c r="K59" s="10" t="n"/>
      <c r="L59" s="10" t="n"/>
      <c r="M59" s="11">
        <f>IF(OR(L59="",N59&lt;&gt;""),"",L59-TODAY())</f>
        <v/>
      </c>
      <c r="N59" s="10" t="n"/>
      <c r="O59" s="12">
        <f>IF(OR(N59="",C59=""),"",EDATE(N59,IF(C59="CRITICAL",3,IF(C59="MAJOR",6,3))))</f>
        <v/>
      </c>
      <c r="P59" s="10" t="n"/>
      <c r="Q59" s="10" t="n"/>
      <c r="R59" s="11">
        <f>IF(A59="","",IF(P59="Effective","Closed",IF(P59="Not effective","REOPENED, action failed",IF(P59="Partially effective","Further action required",IF(N59&lt;&gt;"",IF(O59&lt;TODAY(),"VERIFICATION OVERDUE","Complete pending effectiveness"),IF(L59="","Set target date",IF(M59&lt;0,"OVERDUE","In progress")))))))</f>
        <v/>
      </c>
      <c r="S59" s="11">
        <f>IF(OR(L59="",N59&lt;&gt;""),"",IF(TODAY()&gt;L59,TODAY()-L59,0))</f>
        <v/>
      </c>
      <c r="T59" s="10" t="n"/>
    </row>
    <row r="60" ht="42" customHeight="1">
      <c r="A60" s="10" t="n"/>
      <c r="B60" s="10" t="n"/>
      <c r="C60" s="10" t="n"/>
      <c r="D60" s="10" t="n"/>
      <c r="E60" s="10" t="n"/>
      <c r="F60" s="10" t="n"/>
      <c r="G60" s="10" t="n"/>
      <c r="H60" s="10" t="n"/>
      <c r="I60" s="10" t="n"/>
      <c r="J60" s="10" t="n"/>
      <c r="K60" s="10" t="n"/>
      <c r="L60" s="10" t="n"/>
      <c r="M60" s="11">
        <f>IF(OR(L60="",N60&lt;&gt;""),"",L60-TODAY())</f>
        <v/>
      </c>
      <c r="N60" s="10" t="n"/>
      <c r="O60" s="12">
        <f>IF(OR(N60="",C60=""),"",EDATE(N60,IF(C60="CRITICAL",3,IF(C60="MAJOR",6,3))))</f>
        <v/>
      </c>
      <c r="P60" s="10" t="n"/>
      <c r="Q60" s="10" t="n"/>
      <c r="R60" s="11">
        <f>IF(A60="","",IF(P60="Effective","Closed",IF(P60="Not effective","REOPENED, action failed",IF(P60="Partially effective","Further action required",IF(N60&lt;&gt;"",IF(O60&lt;TODAY(),"VERIFICATION OVERDUE","Complete pending effectiveness"),IF(L60="","Set target date",IF(M60&lt;0,"OVERDUE","In progress")))))))</f>
        <v/>
      </c>
      <c r="S60" s="11">
        <f>IF(OR(L60="",N60&lt;&gt;""),"",IF(TODAY()&gt;L60,TODAY()-L60,0))</f>
        <v/>
      </c>
      <c r="T60" s="10" t="n"/>
    </row>
    <row r="61" ht="42" customHeight="1">
      <c r="A61" s="10" t="n"/>
      <c r="B61" s="10" t="n"/>
      <c r="C61" s="10" t="n"/>
      <c r="D61" s="10" t="n"/>
      <c r="E61" s="10" t="n"/>
      <c r="F61" s="10" t="n"/>
      <c r="G61" s="10" t="n"/>
      <c r="H61" s="10" t="n"/>
      <c r="I61" s="10" t="n"/>
      <c r="J61" s="10" t="n"/>
      <c r="K61" s="10" t="n"/>
      <c r="L61" s="10" t="n"/>
      <c r="M61" s="11">
        <f>IF(OR(L61="",N61&lt;&gt;""),"",L61-TODAY())</f>
        <v/>
      </c>
      <c r="N61" s="10" t="n"/>
      <c r="O61" s="12">
        <f>IF(OR(N61="",C61=""),"",EDATE(N61,IF(C61="CRITICAL",3,IF(C61="MAJOR",6,3))))</f>
        <v/>
      </c>
      <c r="P61" s="10" t="n"/>
      <c r="Q61" s="10" t="n"/>
      <c r="R61" s="11">
        <f>IF(A61="","",IF(P61="Effective","Closed",IF(P61="Not effective","REOPENED, action failed",IF(P61="Partially effective","Further action required",IF(N61&lt;&gt;"",IF(O61&lt;TODAY(),"VERIFICATION OVERDUE","Complete pending effectiveness"),IF(L61="","Set target date",IF(M61&lt;0,"OVERDUE","In progress")))))))</f>
        <v/>
      </c>
      <c r="S61" s="11">
        <f>IF(OR(L61="",N61&lt;&gt;""),"",IF(TODAY()&gt;L61,TODAY()-L61,0))</f>
        <v/>
      </c>
      <c r="T61" s="10" t="n"/>
    </row>
    <row r="62" ht="42" customHeight="1">
      <c r="A62" s="10" t="n"/>
      <c r="B62" s="10" t="n"/>
      <c r="C62" s="10" t="n"/>
      <c r="D62" s="10" t="n"/>
      <c r="E62" s="10" t="n"/>
      <c r="F62" s="10" t="n"/>
      <c r="G62" s="10" t="n"/>
      <c r="H62" s="10" t="n"/>
      <c r="I62" s="10" t="n"/>
      <c r="J62" s="10" t="n"/>
      <c r="K62" s="10" t="n"/>
      <c r="L62" s="10" t="n"/>
      <c r="M62" s="11">
        <f>IF(OR(L62="",N62&lt;&gt;""),"",L62-TODAY())</f>
        <v/>
      </c>
      <c r="N62" s="10" t="n"/>
      <c r="O62" s="12">
        <f>IF(OR(N62="",C62=""),"",EDATE(N62,IF(C62="CRITICAL",3,IF(C62="MAJOR",6,3))))</f>
        <v/>
      </c>
      <c r="P62" s="10" t="n"/>
      <c r="Q62" s="10" t="n"/>
      <c r="R62" s="11">
        <f>IF(A62="","",IF(P62="Effective","Closed",IF(P62="Not effective","REOPENED, action failed",IF(P62="Partially effective","Further action required",IF(N62&lt;&gt;"",IF(O62&lt;TODAY(),"VERIFICATION OVERDUE","Complete pending effectiveness"),IF(L62="","Set target date",IF(M62&lt;0,"OVERDUE","In progress")))))))</f>
        <v/>
      </c>
      <c r="S62" s="11">
        <f>IF(OR(L62="",N62&lt;&gt;""),"",IF(TODAY()&gt;L62,TODAY()-L62,0))</f>
        <v/>
      </c>
      <c r="T62" s="10" t="n"/>
    </row>
    <row r="63" ht="42" customHeight="1">
      <c r="A63" s="10" t="n"/>
      <c r="B63" s="10" t="n"/>
      <c r="C63" s="10" t="n"/>
      <c r="D63" s="10" t="n"/>
      <c r="E63" s="10" t="n"/>
      <c r="F63" s="10" t="n"/>
      <c r="G63" s="10" t="n"/>
      <c r="H63" s="10" t="n"/>
      <c r="I63" s="10" t="n"/>
      <c r="J63" s="10" t="n"/>
      <c r="K63" s="10" t="n"/>
      <c r="L63" s="10" t="n"/>
      <c r="M63" s="11">
        <f>IF(OR(L63="",N63&lt;&gt;""),"",L63-TODAY())</f>
        <v/>
      </c>
      <c r="N63" s="10" t="n"/>
      <c r="O63" s="12">
        <f>IF(OR(N63="",C63=""),"",EDATE(N63,IF(C63="CRITICAL",3,IF(C63="MAJOR",6,3))))</f>
        <v/>
      </c>
      <c r="P63" s="10" t="n"/>
      <c r="Q63" s="10" t="n"/>
      <c r="R63" s="11">
        <f>IF(A63="","",IF(P63="Effective","Closed",IF(P63="Not effective","REOPENED, action failed",IF(P63="Partially effective","Further action required",IF(N63&lt;&gt;"",IF(O63&lt;TODAY(),"VERIFICATION OVERDUE","Complete pending effectiveness"),IF(L63="","Set target date",IF(M63&lt;0,"OVERDUE","In progress")))))))</f>
        <v/>
      </c>
      <c r="S63" s="11">
        <f>IF(OR(L63="",N63&lt;&gt;""),"",IF(TODAY()&gt;L63,TODAY()-L63,0))</f>
        <v/>
      </c>
      <c r="T63" s="10" t="n"/>
    </row>
    <row r="64" ht="42" customHeight="1">
      <c r="A64" s="10" t="n"/>
      <c r="B64" s="10" t="n"/>
      <c r="C64" s="10" t="n"/>
      <c r="D64" s="10" t="n"/>
      <c r="E64" s="10" t="n"/>
      <c r="F64" s="10" t="n"/>
      <c r="G64" s="10" t="n"/>
      <c r="H64" s="10" t="n"/>
      <c r="I64" s="10" t="n"/>
      <c r="J64" s="10" t="n"/>
      <c r="K64" s="10" t="n"/>
      <c r="L64" s="10" t="n"/>
      <c r="M64" s="11">
        <f>IF(OR(L64="",N64&lt;&gt;""),"",L64-TODAY())</f>
        <v/>
      </c>
      <c r="N64" s="10" t="n"/>
      <c r="O64" s="12">
        <f>IF(OR(N64="",C64=""),"",EDATE(N64,IF(C64="CRITICAL",3,IF(C64="MAJOR",6,3))))</f>
        <v/>
      </c>
      <c r="P64" s="10" t="n"/>
      <c r="Q64" s="10" t="n"/>
      <c r="R64" s="11">
        <f>IF(A64="","",IF(P64="Effective","Closed",IF(P64="Not effective","REOPENED, action failed",IF(P64="Partially effective","Further action required",IF(N64&lt;&gt;"",IF(O64&lt;TODAY(),"VERIFICATION OVERDUE","Complete pending effectiveness"),IF(L64="","Set target date",IF(M64&lt;0,"OVERDUE","In progress")))))))</f>
        <v/>
      </c>
      <c r="S64" s="11">
        <f>IF(OR(L64="",N64&lt;&gt;""),"",IF(TODAY()&gt;L64,TODAY()-L64,0))</f>
        <v/>
      </c>
      <c r="T64" s="10" t="n"/>
    </row>
    <row r="65" ht="42" customHeight="1">
      <c r="A65" s="10" t="n"/>
      <c r="B65" s="10" t="n"/>
      <c r="C65" s="10" t="n"/>
      <c r="D65" s="10" t="n"/>
      <c r="E65" s="10" t="n"/>
      <c r="F65" s="10" t="n"/>
      <c r="G65" s="10" t="n"/>
      <c r="H65" s="10" t="n"/>
      <c r="I65" s="10" t="n"/>
      <c r="J65" s="10" t="n"/>
      <c r="K65" s="10" t="n"/>
      <c r="L65" s="10" t="n"/>
      <c r="M65" s="11">
        <f>IF(OR(L65="",N65&lt;&gt;""),"",L65-TODAY())</f>
        <v/>
      </c>
      <c r="N65" s="10" t="n"/>
      <c r="O65" s="12">
        <f>IF(OR(N65="",C65=""),"",EDATE(N65,IF(C65="CRITICAL",3,IF(C65="MAJOR",6,3))))</f>
        <v/>
      </c>
      <c r="P65" s="10" t="n"/>
      <c r="Q65" s="10" t="n"/>
      <c r="R65" s="11">
        <f>IF(A65="","",IF(P65="Effective","Closed",IF(P65="Not effective","REOPENED, action failed",IF(P65="Partially effective","Further action required",IF(N65&lt;&gt;"",IF(O65&lt;TODAY(),"VERIFICATION OVERDUE","Complete pending effectiveness"),IF(L65="","Set target date",IF(M65&lt;0,"OVERDUE","In progress")))))))</f>
        <v/>
      </c>
      <c r="S65" s="11">
        <f>IF(OR(L65="",N65&lt;&gt;""),"",IF(TODAY()&gt;L65,TODAY()-L65,0))</f>
        <v/>
      </c>
      <c r="T65" s="10" t="n"/>
    </row>
    <row r="66" ht="42" customHeight="1">
      <c r="A66" s="10" t="n"/>
      <c r="B66" s="10" t="n"/>
      <c r="C66" s="10" t="n"/>
      <c r="D66" s="10" t="n"/>
      <c r="E66" s="10" t="n"/>
      <c r="F66" s="10" t="n"/>
      <c r="G66" s="10" t="n"/>
      <c r="H66" s="10" t="n"/>
      <c r="I66" s="10" t="n"/>
      <c r="J66" s="10" t="n"/>
      <c r="K66" s="10" t="n"/>
      <c r="L66" s="10" t="n"/>
      <c r="M66" s="11">
        <f>IF(OR(L66="",N66&lt;&gt;""),"",L66-TODAY())</f>
        <v/>
      </c>
      <c r="N66" s="10" t="n"/>
      <c r="O66" s="12">
        <f>IF(OR(N66="",C66=""),"",EDATE(N66,IF(C66="CRITICAL",3,IF(C66="MAJOR",6,3))))</f>
        <v/>
      </c>
      <c r="P66" s="10" t="n"/>
      <c r="Q66" s="10" t="n"/>
      <c r="R66" s="11">
        <f>IF(A66="","",IF(P66="Effective","Closed",IF(P66="Not effective","REOPENED, action failed",IF(P66="Partially effective","Further action required",IF(N66&lt;&gt;"",IF(O66&lt;TODAY(),"VERIFICATION OVERDUE","Complete pending effectiveness"),IF(L66="","Set target date",IF(M66&lt;0,"OVERDUE","In progress")))))))</f>
        <v/>
      </c>
      <c r="S66" s="11">
        <f>IF(OR(L66="",N66&lt;&gt;""),"",IF(TODAY()&gt;L66,TODAY()-L66,0))</f>
        <v/>
      </c>
      <c r="T66" s="10" t="n"/>
    </row>
    <row r="67" ht="42" customHeight="1">
      <c r="A67" s="10" t="n"/>
      <c r="B67" s="10" t="n"/>
      <c r="C67" s="10" t="n"/>
      <c r="D67" s="10" t="n"/>
      <c r="E67" s="10" t="n"/>
      <c r="F67" s="10" t="n"/>
      <c r="G67" s="10" t="n"/>
      <c r="H67" s="10" t="n"/>
      <c r="I67" s="10" t="n"/>
      <c r="J67" s="10" t="n"/>
      <c r="K67" s="10" t="n"/>
      <c r="L67" s="10" t="n"/>
      <c r="M67" s="11">
        <f>IF(OR(L67="",N67&lt;&gt;""),"",L67-TODAY())</f>
        <v/>
      </c>
      <c r="N67" s="10" t="n"/>
      <c r="O67" s="12">
        <f>IF(OR(N67="",C67=""),"",EDATE(N67,IF(C67="CRITICAL",3,IF(C67="MAJOR",6,3))))</f>
        <v/>
      </c>
      <c r="P67" s="10" t="n"/>
      <c r="Q67" s="10" t="n"/>
      <c r="R67" s="11">
        <f>IF(A67="","",IF(P67="Effective","Closed",IF(P67="Not effective","REOPENED, action failed",IF(P67="Partially effective","Further action required",IF(N67&lt;&gt;"",IF(O67&lt;TODAY(),"VERIFICATION OVERDUE","Complete pending effectiveness"),IF(L67="","Set target date",IF(M67&lt;0,"OVERDUE","In progress")))))))</f>
        <v/>
      </c>
      <c r="S67" s="11">
        <f>IF(OR(L67="",N67&lt;&gt;""),"",IF(TODAY()&gt;L67,TODAY()-L67,0))</f>
        <v/>
      </c>
      <c r="T67" s="10" t="n"/>
    </row>
    <row r="68" ht="42" customHeight="1">
      <c r="A68" s="10" t="n"/>
      <c r="B68" s="10" t="n"/>
      <c r="C68" s="10" t="n"/>
      <c r="D68" s="10" t="n"/>
      <c r="E68" s="10" t="n"/>
      <c r="F68" s="10" t="n"/>
      <c r="G68" s="10" t="n"/>
      <c r="H68" s="10" t="n"/>
      <c r="I68" s="10" t="n"/>
      <c r="J68" s="10" t="n"/>
      <c r="K68" s="10" t="n"/>
      <c r="L68" s="10" t="n"/>
      <c r="M68" s="11">
        <f>IF(OR(L68="",N68&lt;&gt;""),"",L68-TODAY())</f>
        <v/>
      </c>
      <c r="N68" s="10" t="n"/>
      <c r="O68" s="12">
        <f>IF(OR(N68="",C68=""),"",EDATE(N68,IF(C68="CRITICAL",3,IF(C68="MAJOR",6,3))))</f>
        <v/>
      </c>
      <c r="P68" s="10" t="n"/>
      <c r="Q68" s="10" t="n"/>
      <c r="R68" s="11">
        <f>IF(A68="","",IF(P68="Effective","Closed",IF(P68="Not effective","REOPENED, action failed",IF(P68="Partially effective","Further action required",IF(N68&lt;&gt;"",IF(O68&lt;TODAY(),"VERIFICATION OVERDUE","Complete pending effectiveness"),IF(L68="","Set target date",IF(M68&lt;0,"OVERDUE","In progress")))))))</f>
        <v/>
      </c>
      <c r="S68" s="11">
        <f>IF(OR(L68="",N68&lt;&gt;""),"",IF(TODAY()&gt;L68,TODAY()-L68,0))</f>
        <v/>
      </c>
      <c r="T68" s="10" t="n"/>
    </row>
    <row r="69" ht="42" customHeight="1">
      <c r="A69" s="10" t="n"/>
      <c r="B69" s="10" t="n"/>
      <c r="C69" s="10" t="n"/>
      <c r="D69" s="10" t="n"/>
      <c r="E69" s="10" t="n"/>
      <c r="F69" s="10" t="n"/>
      <c r="G69" s="10" t="n"/>
      <c r="H69" s="10" t="n"/>
      <c r="I69" s="10" t="n"/>
      <c r="J69" s="10" t="n"/>
      <c r="K69" s="10" t="n"/>
      <c r="L69" s="10" t="n"/>
      <c r="M69" s="11">
        <f>IF(OR(L69="",N69&lt;&gt;""),"",L69-TODAY())</f>
        <v/>
      </c>
      <c r="N69" s="10" t="n"/>
      <c r="O69" s="12">
        <f>IF(OR(N69="",C69=""),"",EDATE(N69,IF(C69="CRITICAL",3,IF(C69="MAJOR",6,3))))</f>
        <v/>
      </c>
      <c r="P69" s="10" t="n"/>
      <c r="Q69" s="10" t="n"/>
      <c r="R69" s="11">
        <f>IF(A69="","",IF(P69="Effective","Closed",IF(P69="Not effective","REOPENED, action failed",IF(P69="Partially effective","Further action required",IF(N69&lt;&gt;"",IF(O69&lt;TODAY(),"VERIFICATION OVERDUE","Complete pending effectiveness"),IF(L69="","Set target date",IF(M69&lt;0,"OVERDUE","In progress")))))))</f>
        <v/>
      </c>
      <c r="S69" s="11">
        <f>IF(OR(L69="",N69&lt;&gt;""),"",IF(TODAY()&gt;L69,TODAY()-L69,0))</f>
        <v/>
      </c>
      <c r="T69" s="10" t="n"/>
    </row>
    <row r="70" ht="42" customHeight="1">
      <c r="A70" s="10" t="n"/>
      <c r="B70" s="10" t="n"/>
      <c r="C70" s="10" t="n"/>
      <c r="D70" s="10" t="n"/>
      <c r="E70" s="10" t="n"/>
      <c r="F70" s="10" t="n"/>
      <c r="G70" s="10" t="n"/>
      <c r="H70" s="10" t="n"/>
      <c r="I70" s="10" t="n"/>
      <c r="J70" s="10" t="n"/>
      <c r="K70" s="10" t="n"/>
      <c r="L70" s="10" t="n"/>
      <c r="M70" s="11">
        <f>IF(OR(L70="",N70&lt;&gt;""),"",L70-TODAY())</f>
        <v/>
      </c>
      <c r="N70" s="10" t="n"/>
      <c r="O70" s="12">
        <f>IF(OR(N70="",C70=""),"",EDATE(N70,IF(C70="CRITICAL",3,IF(C70="MAJOR",6,3))))</f>
        <v/>
      </c>
      <c r="P70" s="10" t="n"/>
      <c r="Q70" s="10" t="n"/>
      <c r="R70" s="11">
        <f>IF(A70="","",IF(P70="Effective","Closed",IF(P70="Not effective","REOPENED, action failed",IF(P70="Partially effective","Further action required",IF(N70&lt;&gt;"",IF(O70&lt;TODAY(),"VERIFICATION OVERDUE","Complete pending effectiveness"),IF(L70="","Set target date",IF(M70&lt;0,"OVERDUE","In progress")))))))</f>
        <v/>
      </c>
      <c r="S70" s="11">
        <f>IF(OR(L70="",N70&lt;&gt;""),"",IF(TODAY()&gt;L70,TODAY()-L70,0))</f>
        <v/>
      </c>
      <c r="T70" s="10" t="n"/>
    </row>
    <row r="71" ht="42" customHeight="1">
      <c r="A71" s="10" t="n"/>
      <c r="B71" s="10" t="n"/>
      <c r="C71" s="10" t="n"/>
      <c r="D71" s="10" t="n"/>
      <c r="E71" s="10" t="n"/>
      <c r="F71" s="10" t="n"/>
      <c r="G71" s="10" t="n"/>
      <c r="H71" s="10" t="n"/>
      <c r="I71" s="10" t="n"/>
      <c r="J71" s="10" t="n"/>
      <c r="K71" s="10" t="n"/>
      <c r="L71" s="10" t="n"/>
      <c r="M71" s="11">
        <f>IF(OR(L71="",N71&lt;&gt;""),"",L71-TODAY())</f>
        <v/>
      </c>
      <c r="N71" s="10" t="n"/>
      <c r="O71" s="12">
        <f>IF(OR(N71="",C71=""),"",EDATE(N71,IF(C71="CRITICAL",3,IF(C71="MAJOR",6,3))))</f>
        <v/>
      </c>
      <c r="P71" s="10" t="n"/>
      <c r="Q71" s="10" t="n"/>
      <c r="R71" s="11">
        <f>IF(A71="","",IF(P71="Effective","Closed",IF(P71="Not effective","REOPENED, action failed",IF(P71="Partially effective","Further action required",IF(N71&lt;&gt;"",IF(O71&lt;TODAY(),"VERIFICATION OVERDUE","Complete pending effectiveness"),IF(L71="","Set target date",IF(M71&lt;0,"OVERDUE","In progress")))))))</f>
        <v/>
      </c>
      <c r="S71" s="11">
        <f>IF(OR(L71="",N71&lt;&gt;""),"",IF(TODAY()&gt;L71,TODAY()-L71,0))</f>
        <v/>
      </c>
      <c r="T71" s="10" t="n"/>
    </row>
    <row r="72" ht="42" customHeight="1">
      <c r="A72" s="10" t="n"/>
      <c r="B72" s="10" t="n"/>
      <c r="C72" s="10" t="n"/>
      <c r="D72" s="10" t="n"/>
      <c r="E72" s="10" t="n"/>
      <c r="F72" s="10" t="n"/>
      <c r="G72" s="10" t="n"/>
      <c r="H72" s="10" t="n"/>
      <c r="I72" s="10" t="n"/>
      <c r="J72" s="10" t="n"/>
      <c r="K72" s="10" t="n"/>
      <c r="L72" s="10" t="n"/>
      <c r="M72" s="11">
        <f>IF(OR(L72="",N72&lt;&gt;""),"",L72-TODAY())</f>
        <v/>
      </c>
      <c r="N72" s="10" t="n"/>
      <c r="O72" s="12">
        <f>IF(OR(N72="",C72=""),"",EDATE(N72,IF(C72="CRITICAL",3,IF(C72="MAJOR",6,3))))</f>
        <v/>
      </c>
      <c r="P72" s="10" t="n"/>
      <c r="Q72" s="10" t="n"/>
      <c r="R72" s="11">
        <f>IF(A72="","",IF(P72="Effective","Closed",IF(P72="Not effective","REOPENED, action failed",IF(P72="Partially effective","Further action required",IF(N72&lt;&gt;"",IF(O72&lt;TODAY(),"VERIFICATION OVERDUE","Complete pending effectiveness"),IF(L72="","Set target date",IF(M72&lt;0,"OVERDUE","In progress")))))))</f>
        <v/>
      </c>
      <c r="S72" s="11">
        <f>IF(OR(L72="",N72&lt;&gt;""),"",IF(TODAY()&gt;L72,TODAY()-L72,0))</f>
        <v/>
      </c>
      <c r="T72" s="10" t="n"/>
    </row>
    <row r="74">
      <c r="A74" s="5" t="inlineStr">
        <is>
          <t>REGISTER HEALTH</t>
        </is>
      </c>
    </row>
    <row r="75">
      <c r="A75" s="13" t="inlineStr">
        <is>
          <t>CAPAs on the register</t>
        </is>
      </c>
      <c r="E75" s="14">
        <f>COUNTA(A23:A72)</f>
        <v/>
      </c>
    </row>
    <row r="76">
      <c r="A76" s="13" t="inlineStr">
        <is>
          <t>In progress</t>
        </is>
      </c>
      <c r="E76" s="14">
        <f>COUNTIF(R23:R72,"In progress")</f>
        <v/>
      </c>
    </row>
    <row r="77">
      <c r="A77" s="13" t="inlineStr">
        <is>
          <t>Overdue against target</t>
        </is>
      </c>
      <c r="E77" s="14">
        <f>COUNTIF(R23:R72,"OVERDUE")</f>
        <v/>
      </c>
    </row>
    <row r="78">
      <c r="A78" s="13" t="inlineStr">
        <is>
          <t>Complete, awaiting effectiveness verification</t>
        </is>
      </c>
      <c r="E78" s="14">
        <f>COUNTIF(R23:R72,"Complete pending effectiveness")</f>
        <v/>
      </c>
    </row>
    <row r="79">
      <c r="A79" s="13" t="inlineStr">
        <is>
          <t>Verification itself overdue</t>
        </is>
      </c>
      <c r="E79" s="14">
        <f>COUNTIF(R23:R72,"VERIFICATION OVERDUE")</f>
        <v/>
      </c>
    </row>
    <row r="80">
      <c r="A80" s="13" t="inlineStr">
        <is>
          <t>Closed on effectiveness evidence</t>
        </is>
      </c>
      <c r="E80" s="14">
        <f>COUNTIF(R23:R72,"Closed")</f>
        <v/>
      </c>
    </row>
    <row r="81">
      <c r="A81" s="13" t="inlineStr">
        <is>
          <t>Reopened because the action failed</t>
        </is>
      </c>
      <c r="E81" s="14">
        <f>COUNTIF(R23:R72,"REOPENED, action failed")</f>
        <v/>
      </c>
    </row>
    <row r="82">
      <c r="A82" s="13" t="inlineStr">
        <is>
          <t>Longest overdue (days)</t>
        </is>
      </c>
      <c r="E82" s="14">
        <f>IF(COUNT(S23:S72)=0,0,MAX(S23:S72))</f>
        <v/>
      </c>
    </row>
    <row r="83">
      <c r="A83" s="13" t="inlineStr">
        <is>
          <t>Effectiveness pass rate</t>
        </is>
      </c>
      <c r="E83" s="15">
        <f>IF(COUNTIF(P23:P72,"Effective")+COUNTIF(P23:P72,"Partially effective")+COUNTIF(P23:P72,"Not effective")=0,"",COUNTIF(P23:P72,"Effective")/(COUNTIF(P23:P72,"Effective")+COUNTIF(P23:P72,"Partially effective")+COUNTIF(P23:P72,"Not effective")))</f>
        <v/>
      </c>
    </row>
    <row r="84">
      <c r="A84" s="13" t="inlineStr">
        <is>
          <t>CAPAs with no effectiveness criterion recorded</t>
        </is>
      </c>
      <c r="E84" s="14">
        <f>COUNTIFS(A23:A72,"&lt;&gt;",K23:K72,"")</f>
        <v/>
      </c>
    </row>
    <row r="85">
      <c r="A85" s="13" t="inlineStr">
        <is>
          <t>Root caused to human error with no systemic cause</t>
        </is>
      </c>
      <c r="E85" s="14">
        <f>COUNTIF(F23:F72,"Human error, no systemic cause identified")</f>
        <v/>
      </c>
    </row>
    <row r="86">
      <c r="A86" s="13" t="inlineStr">
        <is>
          <t>Preventive actions as a share of all actions</t>
        </is>
      </c>
      <c r="E86" s="15">
        <f>IF(COUNTA(A23:A72)=0,"",(COUNTIF(G23:G72,"Preventive")+COUNTIF(G23:G72,"Corrective and preventive"))/COUNTA(A23:A72))</f>
        <v/>
      </c>
    </row>
    <row r="87">
      <c r="A87" s="13" t="inlineStr">
        <is>
          <t>On-time completion rate</t>
        </is>
      </c>
      <c r="E87" s="15">
        <f>IF(COUNTA(A23:A72)=0,"",1-COUNTIF(R23:R72,"OVERDUE")/COUNTA(A23:A72))</f>
        <v/>
      </c>
    </row>
    <row r="90">
      <c r="A90" s="16" t="inlineStr">
        <is>
          <t>Three of these numbers describe the quality of the CAPA process rather than its volume: the effectiveness pass rate, the count root caused to human error, and the share of actions that are preventive. Those are the ones clause 1.11 is really asking about.</t>
        </is>
      </c>
    </row>
    <row r="92">
      <c r="A92" s="17" t="inlineStr">
        <is>
          <t>© TrueX Consultancy. Training aid for the Internal Audit and Self-Inspection in GMP course. Adopt into your own document control system before use.</t>
        </is>
      </c>
    </row>
  </sheetData>
  <conditionalFormatting sqref="A23:T72">
    <cfRule type="expression" priority="1" dxfId="0">
      <formula>OR($R23="OVERDUE",$R23="REOPENED, action failed",$R23="VERIFICATION OVERDUE")</formula>
    </cfRule>
    <cfRule type="expression" priority="2" dxfId="1">
      <formula>$R23="Closed"</formula>
    </cfRule>
  </conditionalFormatting>
  <conditionalFormatting sqref="K23:K72">
    <cfRule type="expression" priority="3" dxfId="2">
      <formula>AND($A23&lt;&gt;"",$K23="")</formula>
    </cfRule>
  </conditionalFormatting>
  <conditionalFormatting sqref="F23:F72">
    <cfRule type="expression" priority="4" dxfId="3">
      <formula>$F23="Human error, no systemic cause identified"</formula>
    </cfRule>
  </conditionalFormatting>
  <dataValidations count="4">
    <dataValidation sqref="C23 C24 C25 C26 C27 C28 C29 C30 C31 C32 C33 C34 C35 C36 C37 C38 C39 C40 C41 C42 C43 C44 C45 C46 C47 C48 C49 C50 C51 C52 C53 C54 C55 C56 C57 C58 C59 C60 C61 C62 C63 C64 C65 C66 C67 C68 C69 C70 C71 C72" showDropDown="0" showInputMessage="0" showErrorMessage="0" allowBlank="1" type="list">
      <formula1>"CRITICAL,MAJOR,MINOR,COMMENT"</formula1>
    </dataValidation>
    <dataValidation sqref="G23 G24 G25 G26 G27 G28 G29 G30 G31 G32 G33 G34 G35 G36 G37 G38 G39 G40 G41 G42 G43 G44 G45 G46 G47 G48 G49 G50 G51 G52 G53 G54 G55 G56 G57 G58 G59 G60 G61 G62 G63 G64 G65 G66 G67 G68 G69 G70 G71 G72" showDropDown="0" showInputMessage="0" showErrorMessage="0" allowBlank="1" type="list">
      <formula1>"Correction only,Corrective,Preventive,Corrective and preventive"</formula1>
    </dataValidation>
    <dataValidation sqref="F23 F24 F25 F26 F27 F28 F29 F30 F31 F32 F33 F34 F35 F36 F37 F38 F39 F40 F41 F42 F43 F44 F45 F46 F47 F48 F49 F50 F51 F52 F53 F54 F55 F56 F57 F58 F59 F60 F61 F62 F63 F64 F65 F66 F67 F68 F69 F70 F71 F72" showDropDown="0" showInputMessage="0" showErrorMessage="0" allowBlank="1" type="list">
      <formula1>"Procedure or system design,Training or competence,Equipment or facility,Supervision or resource,Communication or handover,Supplier or material,Human error, no systemic cause identified,Root cause not yet determined"</formula1>
    </dataValidation>
    <dataValidation sqref="P23 P24 P25 P26 P27 P28 P29 P30 P31 P32 P33 P34 P35 P36 P37 P38 P39 P40 P41 P42 P43 P44 P45 P46 P47 P48 P49 P50 P51 P52 P53 P54 P55 P56 P57 P58 P59 P60 P61 P62 P63 P64 P65 P66 P67 P68 P69 P70 P71 P72" showDropDown="0" showInputMessage="0" showErrorMessage="0" allowBlank="1" type="list">
      <formula1>"Effective,Partially effective,Not effective,Not yet verified"</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34"/>
  <sheetViews>
    <sheetView showGridLines="0" workbookViewId="0">
      <selection activeCell="A1" sqref="A1"/>
    </sheetView>
  </sheetViews>
  <sheetFormatPr baseColWidth="8" defaultRowHeight="15"/>
  <cols>
    <col width="40" customWidth="1" min="1" max="1"/>
    <col width="46" customWidth="1" min="2" max="2"/>
    <col width="56" customWidth="1" min="3" max="3"/>
    <col width="18" customWidth="1" min="4" max="4"/>
    <col width="18" customWidth="1" min="5" max="5"/>
  </cols>
  <sheetData>
    <row r="1">
      <c r="A1" s="1" t="inlineStr">
        <is>
          <t>TRUEX CONSULTANCY</t>
        </is>
      </c>
    </row>
    <row r="2">
      <c r="A2" s="2" t="inlineStr">
        <is>
          <t>Effectiveness verification protocol</t>
        </is>
      </c>
    </row>
    <row r="3">
      <c r="A3" s="3" t="inlineStr">
        <is>
          <t>One protocol per CAPA. Complete it when the action is raised, not when it is closed.</t>
        </is>
      </c>
    </row>
    <row r="4" ht="3" customHeight="1">
      <c r="A4" s="4" t="n"/>
      <c r="B4" s="4" t="n"/>
      <c r="C4" s="4" t="n"/>
      <c r="D4" s="4" t="n"/>
      <c r="E4" s="4" t="n"/>
    </row>
    <row r="6">
      <c r="A6" s="5" t="inlineStr">
        <is>
          <t>HOW TO USE</t>
        </is>
      </c>
    </row>
    <row r="7">
      <c r="A7" s="6" t="inlineStr">
        <is>
          <t>• Effectiveness verification asks a different question from completion. Completion asks whether the action was done. Effectiveness asks whether the problem stopped.</t>
        </is>
      </c>
    </row>
    <row r="8">
      <c r="A8" s="6" t="inlineStr">
        <is>
          <t>• State the measure, the acceptance criterion, the sample and the period before the action is implemented. Otherwise the criterion will be written to fit whatever the data turns out to be.</t>
        </is>
      </c>
    </row>
    <row r="9">
      <c r="A9" s="6" t="inlineStr">
        <is>
          <t>• Verification is performed by someone other than the action owner. Record who.</t>
        </is>
      </c>
    </row>
    <row r="10">
      <c r="A10" s="6" t="inlineStr">
        <is>
          <t>• Copy this block for each CAPA, or use it as the structure for a form in your own quality system.</t>
        </is>
      </c>
    </row>
    <row r="13" ht="30" customHeight="1">
      <c r="A13" s="9" t="inlineStr">
        <is>
          <t>Field</t>
        </is>
      </c>
      <c r="B13" s="9" t="inlineStr">
        <is>
          <t>Entry</t>
        </is>
      </c>
      <c r="C13" s="9" t="inlineStr">
        <is>
          <t>Why it matters</t>
        </is>
      </c>
      <c r="D13" s="9" t="inlineStr">
        <is>
          <t>Completed when raised</t>
        </is>
      </c>
      <c r="E13" s="9" t="inlineStr">
        <is>
          <t>Completed at verification</t>
        </is>
      </c>
    </row>
    <row r="14" ht="34" customHeight="1">
      <c r="A14" s="18" t="inlineStr">
        <is>
          <t>CAPA reference</t>
        </is>
      </c>
      <c r="B14" s="10" t="inlineStr"/>
      <c r="C14" s="11" t="inlineStr">
        <is>
          <t>Links the protocol to the register entry</t>
        </is>
      </c>
      <c r="D14" s="19" t="inlineStr">
        <is>
          <t>Yes</t>
        </is>
      </c>
      <c r="E14" s="19" t="inlineStr"/>
    </row>
    <row r="15" ht="34" customHeight="1">
      <c r="A15" s="20" t="inlineStr">
        <is>
          <t>Source observation and classification</t>
        </is>
      </c>
      <c r="B15" s="10" t="inlineStr"/>
      <c r="C15" s="21" t="inlineStr">
        <is>
          <t>Sets the verification interval and the escalation route</t>
        </is>
      </c>
      <c r="D15" s="22" t="inlineStr">
        <is>
          <t>Yes</t>
        </is>
      </c>
      <c r="E15" s="22" t="inlineStr"/>
    </row>
    <row r="16" ht="34" customHeight="1">
      <c r="A16" s="18" t="inlineStr">
        <is>
          <t>Problem statement in one sentence</t>
        </is>
      </c>
      <c r="B16" s="10" t="inlineStr"/>
      <c r="C16" s="11" t="inlineStr">
        <is>
          <t>If it cannot be stated in one sentence, the root cause is not yet understood</t>
        </is>
      </c>
      <c r="D16" s="19" t="inlineStr">
        <is>
          <t>Yes</t>
        </is>
      </c>
      <c r="E16" s="19" t="inlineStr"/>
    </row>
    <row r="17" ht="34" customHeight="1">
      <c r="A17" s="20" t="inlineStr">
        <is>
          <t>Root cause the action addresses</t>
        </is>
      </c>
      <c r="B17" s="10" t="inlineStr"/>
      <c r="C17" s="21" t="inlineStr">
        <is>
          <t>Verification tests whether this cause stopped operating, not whether the task was done</t>
        </is>
      </c>
      <c r="D17" s="22" t="inlineStr">
        <is>
          <t>Yes</t>
        </is>
      </c>
      <c r="E17" s="22" t="inlineStr"/>
    </row>
    <row r="18" ht="34" customHeight="1">
      <c r="A18" s="18" t="inlineStr">
        <is>
          <t>What will be measured</t>
        </is>
      </c>
      <c r="B18" s="10" t="inlineStr"/>
      <c r="C18" s="11" t="inlineStr">
        <is>
          <t>A named metric, a record type or an observation, not a general impression</t>
        </is>
      </c>
      <c r="D18" s="19" t="inlineStr">
        <is>
          <t>Yes</t>
        </is>
      </c>
      <c r="E18" s="19" t="inlineStr"/>
    </row>
    <row r="19" ht="34" customHeight="1">
      <c r="A19" s="20" t="inlineStr">
        <is>
          <t>Acceptance criterion</t>
        </is>
      </c>
      <c r="B19" s="10" t="inlineStr"/>
      <c r="C19" s="21" t="inlineStr">
        <is>
          <t>The number or condition that means it worked. Written now so it cannot be adjusted later</t>
        </is>
      </c>
      <c r="D19" s="22" t="inlineStr">
        <is>
          <t>Yes</t>
        </is>
      </c>
      <c r="E19" s="22" t="inlineStr"/>
    </row>
    <row r="20" ht="34" customHeight="1">
      <c r="A20" s="18" t="inlineStr">
        <is>
          <t>Sample size and selection method</t>
        </is>
      </c>
      <c r="B20" s="10" t="inlineStr"/>
      <c r="C20" s="11" t="inlineStr">
        <is>
          <t>Prevents verification on a convenient sample of three</t>
        </is>
      </c>
      <c r="D20" s="19" t="inlineStr">
        <is>
          <t>Yes</t>
        </is>
      </c>
      <c r="E20" s="19" t="inlineStr"/>
    </row>
    <row r="21" ht="34" customHeight="1">
      <c r="A21" s="20" t="inlineStr">
        <is>
          <t>Period over which it will be measured</t>
        </is>
      </c>
      <c r="B21" s="10" t="inlineStr"/>
      <c r="C21" s="21" t="inlineStr">
        <is>
          <t>Too short and normal variation reads as success</t>
        </is>
      </c>
      <c r="D21" s="22" t="inlineStr">
        <is>
          <t>Yes</t>
        </is>
      </c>
      <c r="E21" s="22" t="inlineStr"/>
    </row>
    <row r="22" ht="34" customHeight="1">
      <c r="A22" s="18" t="inlineStr">
        <is>
          <t>Verification due date</t>
        </is>
      </c>
      <c r="B22" s="10" t="inlineStr"/>
      <c r="C22" s="11" t="inlineStr">
        <is>
          <t>Calculated from the completion date and the finding class</t>
        </is>
      </c>
      <c r="D22" s="19" t="inlineStr">
        <is>
          <t>Yes</t>
        </is>
      </c>
      <c r="E22" s="19" t="inlineStr"/>
    </row>
    <row r="23" ht="34" customHeight="1">
      <c r="A23" s="20" t="inlineStr">
        <is>
          <t>Who will verify</t>
        </is>
      </c>
      <c r="B23" s="10" t="inlineStr"/>
      <c r="C23" s="21" t="inlineStr">
        <is>
          <t>Independent of the action owner, per Chapter 9 clause 9.2 principles</t>
        </is>
      </c>
      <c r="D23" s="22" t="inlineStr">
        <is>
          <t>Yes</t>
        </is>
      </c>
      <c r="E23" s="22" t="inlineStr"/>
    </row>
    <row r="24" ht="34" customHeight="1">
      <c r="A24" s="18" t="inlineStr">
        <is>
          <t>What would count as failure</t>
        </is>
      </c>
      <c r="B24" s="10" t="inlineStr"/>
      <c r="C24" s="11" t="inlineStr">
        <is>
          <t>Naming failure in advance is what makes the verification honest</t>
        </is>
      </c>
      <c r="D24" s="19" t="inlineStr">
        <is>
          <t>Yes</t>
        </is>
      </c>
      <c r="E24" s="19" t="inlineStr"/>
    </row>
    <row r="25" ht="34" customHeight="1">
      <c r="A25" s="20" t="inlineStr">
        <is>
          <t>Data actually collected</t>
        </is>
      </c>
      <c r="B25" s="10" t="inlineStr"/>
      <c r="C25" s="21" t="inlineStr">
        <is>
          <t>The evidence, with its source references</t>
        </is>
      </c>
      <c r="D25" s="22" t="inlineStr"/>
      <c r="E25" s="22" t="inlineStr">
        <is>
          <t>Yes</t>
        </is>
      </c>
    </row>
    <row r="26" ht="34" customHeight="1">
      <c r="A26" s="18" t="inlineStr">
        <is>
          <t>Result against the acceptance criterion</t>
        </is>
      </c>
      <c r="B26" s="10" t="inlineStr"/>
      <c r="C26" s="11" t="inlineStr">
        <is>
          <t>Effective, partially effective or not effective</t>
        </is>
      </c>
      <c r="D26" s="19" t="inlineStr"/>
      <c r="E26" s="19" t="inlineStr">
        <is>
          <t>Yes</t>
        </is>
      </c>
    </row>
    <row r="27" ht="34" customHeight="1">
      <c r="A27" s="20" t="inlineStr">
        <is>
          <t>Conclusion and rationale</t>
        </is>
      </c>
      <c r="B27" s="10" t="inlineStr"/>
      <c r="C27" s="21" t="inlineStr">
        <is>
          <t>Why the result means what you say it means</t>
        </is>
      </c>
      <c r="D27" s="22" t="inlineStr"/>
      <c r="E27" s="22" t="inlineStr">
        <is>
          <t>Yes</t>
        </is>
      </c>
    </row>
    <row r="28" ht="34" customHeight="1">
      <c r="A28" s="18" t="inlineStr">
        <is>
          <t>Action if not effective</t>
        </is>
      </c>
      <c r="B28" s="10" t="inlineStr"/>
      <c r="C28" s="11" t="inlineStr">
        <is>
          <t>Reopen, escalate, re-investigate the root cause. Do not close and re-raise</t>
        </is>
      </c>
      <c r="D28" s="19" t="inlineStr"/>
      <c r="E28" s="19" t="inlineStr">
        <is>
          <t>Yes</t>
        </is>
      </c>
    </row>
    <row r="29" ht="34" customHeight="1">
      <c r="A29" s="20" t="inlineStr">
        <is>
          <t>Verified by, and date</t>
        </is>
      </c>
      <c r="B29" s="10" t="inlineStr"/>
      <c r="C29" s="21" t="inlineStr">
        <is>
          <t>The record that clause 1.11 asks for</t>
        </is>
      </c>
      <c r="D29" s="22" t="inlineStr"/>
      <c r="E29" s="22" t="inlineStr">
        <is>
          <t>Yes</t>
        </is>
      </c>
    </row>
    <row r="32">
      <c r="A32" s="16" t="inlineStr">
        <is>
          <t>A CAPA closed without this protocol completed is a CAPA closed on the word of the person who owned it. That is the most common finding written against self-inspection programmes.</t>
        </is>
      </c>
    </row>
    <row r="34">
      <c r="A34" s="17" t="inlineStr">
        <is>
          <t>© TrueX Consultancy. Training aid for the Internal Audit and Self-Inspection in GMP course. Adopt into your own document control system before use.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4"/>
  <sheetViews>
    <sheetView showGridLines="0" workbookViewId="0">
      <selection activeCell="A1" sqref="A1"/>
    </sheetView>
  </sheetViews>
  <sheetFormatPr baseColWidth="8" defaultRowHeight="15"/>
  <cols>
    <col width="30" customWidth="1" min="1" max="1"/>
    <col width="22" customWidth="1" min="2" max="2"/>
    <col width="92" customWidth="1" min="3" max="3"/>
  </cols>
  <sheetData>
    <row r="1">
      <c r="A1" s="1" t="inlineStr">
        <is>
          <t>TRUEX CONSULTANCY</t>
        </is>
      </c>
    </row>
    <row r="2">
      <c r="A2" s="2" t="inlineStr">
        <is>
          <t>Regulatory basis</t>
        </is>
      </c>
    </row>
    <row r="3">
      <c r="A3" s="3" t="inlineStr">
        <is>
          <t>The clauses each field of this template maps to</t>
        </is>
      </c>
    </row>
    <row r="4" ht="3" customHeight="1">
      <c r="A4" s="4" t="n"/>
      <c r="B4" s="4" t="n"/>
      <c r="C4" s="4" t="n"/>
    </row>
    <row r="6" ht="34" customHeight="1">
      <c r="A6" s="9" t="inlineStr">
        <is>
          <t>Reference</t>
        </is>
      </c>
      <c r="B6" s="9" t="inlineStr">
        <is>
          <t>Clause</t>
        </is>
      </c>
      <c r="C6" s="9" t="inlineStr">
        <is>
          <t>What it requires</t>
        </is>
      </c>
    </row>
    <row r="7" ht="28" customHeight="1">
      <c r="A7" s="23" t="inlineStr">
        <is>
          <t>EU GMP Part I Chapter 9</t>
        </is>
      </c>
      <c r="B7" s="23" t="inlineStr">
        <is>
          <t>9.4</t>
        </is>
      </c>
      <c r="C7" s="23" t="inlineStr">
        <is>
          <t>Statements on the actions subsequently taken following self-inspection should be recorded.</t>
        </is>
      </c>
    </row>
    <row r="8" ht="28" customHeight="1">
      <c r="A8" s="21" t="inlineStr">
        <is>
          <t>EU GMP Part I Chapter 1</t>
        </is>
      </c>
      <c r="B8" s="21" t="inlineStr">
        <is>
          <t>1.4(xiv)</t>
        </is>
      </c>
      <c r="C8" s="21" t="inlineStr">
        <is>
          <t>Deviations and non-conformances should be recorded and investigated, with appropriate corrective and preventive actions identified and implemented.</t>
        </is>
      </c>
    </row>
    <row r="9" ht="28" customHeight="1">
      <c r="A9" s="23" t="inlineStr">
        <is>
          <t>EU GMP Part I Chapter 1</t>
        </is>
      </c>
      <c r="B9" s="23" t="inlineStr">
        <is>
          <t>1.11</t>
        </is>
      </c>
      <c r="C9" s="23" t="inlineStr">
        <is>
          <t>The pharmaceutical quality system should be reviewed, and the effectiveness of the corrective and preventive action processes should be verified, which is the specific obligation this tracker discharges.</t>
        </is>
      </c>
    </row>
    <row r="10" ht="28" customHeight="1">
      <c r="A10" s="21" t="inlineStr">
        <is>
          <t>EU GMP Part I Chapter 1</t>
        </is>
      </c>
      <c r="B10" s="21" t="inlineStr">
        <is>
          <t>1.6</t>
        </is>
      </c>
      <c r="C10" s="21" t="inlineStr">
        <is>
          <t>Management review of quality system performance, taking CAPA status and effectiveness as an input.</t>
        </is>
      </c>
    </row>
    <row r="11" ht="28" customHeight="1">
      <c r="A11" s="23" t="inlineStr">
        <is>
          <t>EU GMP Part I Chapter 1</t>
        </is>
      </c>
      <c r="B11" s="23" t="inlineStr">
        <is>
          <t>1.10(x)</t>
        </is>
      </c>
      <c r="C11" s="23" t="inlineStr">
        <is>
          <t>The product quality review should consider the adequacy of previous corrective actions.</t>
        </is>
      </c>
    </row>
    <row r="12" ht="28" customHeight="1">
      <c r="A12" s="21" t="inlineStr">
        <is>
          <t>ICH Q10</t>
        </is>
      </c>
      <c r="B12" s="21" t="inlineStr">
        <is>
          <t>3.2.2</t>
        </is>
      </c>
      <c r="C12" s="21" t="inlineStr">
        <is>
          <t>The corrective action and preventive action system, requiring a structured approach to root cause and the evaluation of effectiveness.</t>
        </is>
      </c>
    </row>
    <row r="13" ht="28" customHeight="1">
      <c r="A13" s="23" t="inlineStr">
        <is>
          <t>ICH Q10</t>
        </is>
      </c>
      <c r="B13" s="23" t="inlineStr">
        <is>
          <t>3.2.4</t>
        </is>
      </c>
      <c r="C13" s="23" t="inlineStr">
        <is>
          <t>Management review of process performance and product quality, using CAPA effectiveness data.</t>
        </is>
      </c>
    </row>
    <row r="14" ht="28" customHeight="1">
      <c r="A14" s="21" t="inlineStr">
        <is>
          <t>ICH Q9(R1)</t>
        </is>
      </c>
      <c r="B14" s="21" t="inlineStr">
        <is>
          <t>5.2</t>
        </is>
      </c>
      <c r="C14" s="21" t="inlineStr">
        <is>
          <t>Risk review, reassessing risk decisions in the light of what the verification data shows.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2026-08-21T11:59:30Z</dcterms:created>
  <dcterms:modified xmlns:dcterms="http://purl.org/dc/terms/" xmlns:xsi="http://www.w3.org/2001/XMLSchema-instance" xsi:type="dcterms:W3CDTF">2026-08-21T11:59:30Z</dcterms:modified>
</cp:coreProperties>
</file>